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mc:AlternateContent xmlns:mc="http://schemas.openxmlformats.org/markup-compatibility/2006">
    <mc:Choice Requires="x15">
      <x15ac:absPath xmlns:x15ac="http://schemas.microsoft.com/office/spreadsheetml/2010/11/ac" url="C:\Users\Računovodstvo\Desktop\ANA\FINANCIJSKI IZVJEŠTAJ\"/>
    </mc:Choice>
  </mc:AlternateContent>
  <xr:revisionPtr revIDLastSave="0" documentId="8_{C7887B5B-B1A0-4D0D-8E7C-9F2A657E966D}"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F311" i="9"/>
  <c r="E311" i="9"/>
  <c r="B311" i="9"/>
  <c r="H310" i="9"/>
  <c r="G310" i="9"/>
  <c r="F310" i="9"/>
  <c r="E310" i="9"/>
  <c r="B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7" i="1"/>
  <c r="G1537" i="1"/>
  <c r="H1538" i="1"/>
  <c r="G1538" i="1"/>
  <c r="H1539" i="1"/>
  <c r="G1539" i="1"/>
  <c r="J1540" i="1"/>
  <c r="H1540" i="1"/>
  <c r="G1540" i="1"/>
  <c r="I1540" i="1" s="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J1547" i="1"/>
  <c r="H1547" i="1"/>
  <c r="G1547" i="1"/>
  <c r="I1547" i="1" s="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H1554" i="1"/>
  <c r="G1554" i="1"/>
  <c r="H1555" i="1"/>
  <c r="G1555" i="1"/>
  <c r="J1556" i="1"/>
  <c r="H1556" i="1"/>
  <c r="G1556" i="1"/>
  <c r="I1556" i="1" s="1"/>
  <c r="J1557" i="1"/>
  <c r="H1557" i="1"/>
  <c r="G1557" i="1"/>
  <c r="I1557" i="1" s="1"/>
  <c r="J1558" i="1"/>
  <c r="H1558" i="1"/>
  <c r="G1558" i="1"/>
  <c r="I1558" i="1" s="1"/>
  <c r="J1559" i="1"/>
  <c r="H1559" i="1"/>
  <c r="G1559" i="1"/>
  <c r="I1559" i="1" s="1"/>
  <c r="J1560" i="1"/>
  <c r="H1560" i="1"/>
  <c r="G1560" i="1"/>
  <c r="I1560" i="1" s="1"/>
  <c r="J1561" i="1"/>
  <c r="H1561" i="1"/>
  <c r="G1561" i="1"/>
  <c r="I1561" i="1" s="1"/>
  <c r="H1562" i="1"/>
  <c r="G1562" i="1"/>
  <c r="J1563" i="1"/>
  <c r="H1563" i="1"/>
  <c r="G1563" i="1"/>
  <c r="I1563" i="1" s="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H1570" i="1"/>
  <c r="G1570" i="1"/>
  <c r="H1571" i="1"/>
  <c r="G1571" i="1"/>
  <c r="J1572" i="1"/>
  <c r="H1572" i="1"/>
  <c r="G1572" i="1"/>
  <c r="I1572" i="1" s="1"/>
  <c r="J1573" i="1"/>
  <c r="H1573" i="1"/>
  <c r="G1573" i="1"/>
  <c r="I1573" i="1" s="1"/>
  <c r="J1574" i="1"/>
  <c r="H1574" i="1"/>
  <c r="G1574" i="1"/>
  <c r="I1574" i="1" s="1"/>
  <c r="J1575" i="1"/>
  <c r="H1575" i="1"/>
  <c r="G1575" i="1"/>
  <c r="I1575" i="1" s="1"/>
  <c r="H1576" i="1"/>
  <c r="G1576" i="1"/>
  <c r="J1577" i="1"/>
  <c r="H1577" i="1"/>
  <c r="G1577" i="1"/>
  <c r="I1577" i="1" s="1"/>
  <c r="J1578" i="1"/>
  <c r="H1578" i="1"/>
  <c r="G1578" i="1"/>
  <c r="I1578" i="1" s="1"/>
  <c r="J1579" i="1"/>
  <c r="H1579" i="1"/>
  <c r="G1579" i="1"/>
  <c r="I1579" i="1" s="1"/>
  <c r="J1580" i="1"/>
  <c r="H1580" i="1"/>
  <c r="G1580" i="1"/>
  <c r="I1580" i="1" s="1"/>
  <c r="H1581" i="1"/>
  <c r="G1581" i="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1" i="1"/>
  <c r="G1621"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3" i="9"/>
  <c r="E313" i="9" s="1"/>
  <c r="B313" i="9" s="1"/>
  <c r="F89" i="5"/>
  <c r="G315" i="9"/>
  <c r="G314" i="9"/>
  <c r="F150" i="5"/>
  <c r="H315" i="9"/>
  <c r="H314" i="9"/>
  <c r="G335" i="9"/>
  <c r="E335" i="9" s="1"/>
  <c r="B335" i="9" s="1"/>
  <c r="F177" i="5"/>
  <c r="G336" i="9"/>
  <c r="E336" i="9" s="1"/>
  <c r="B336" i="9" s="1"/>
  <c r="F196" i="5"/>
  <c r="G337" i="9"/>
  <c r="E337" i="9" s="1"/>
  <c r="B337" i="9" s="1"/>
  <c r="F202" i="5"/>
  <c r="G338" i="9"/>
  <c r="E338" i="9" s="1"/>
  <c r="B338" i="9" s="1"/>
  <c r="F218" i="5"/>
  <c r="D141" i="6"/>
  <c r="F5" i="6"/>
  <c r="B345" i="9"/>
  <c r="E344" i="9"/>
  <c r="I10" i="3" s="1"/>
  <c r="D44" i="8"/>
  <c r="H20" i="9"/>
  <c r="H19" i="9"/>
  <c r="E19" i="9" s="1"/>
  <c r="B19" i="9" s="1"/>
  <c r="H309" i="9"/>
  <c r="G309" i="9"/>
  <c r="E309" i="9" s="1"/>
  <c r="B309" i="9" s="1"/>
  <c r="H308" i="9"/>
  <c r="G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9" i="3"/>
  <c r="C1620" i="1"/>
  <c r="G342" i="9"/>
  <c r="E342" i="9" s="1"/>
  <c r="F141" i="6"/>
  <c r="H31" i="3"/>
  <c r="C1536" i="1"/>
  <c r="G347" i="9"/>
  <c r="E347" i="9" s="1"/>
  <c r="E314" i="9"/>
  <c r="B314" i="9" s="1"/>
  <c r="E315" i="9"/>
  <c r="B315"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3" i="9" l="1"/>
  <c r="G333" i="9"/>
  <c r="E333"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6" i="1"/>
  <c r="G1536" i="1"/>
  <c r="H9" i="3"/>
  <c r="B342" i="9"/>
  <c r="E341" i="9"/>
  <c r="H1620" i="1"/>
  <c r="G1620"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3"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<sst xmlns="http://schemas.openxmlformats.org/spreadsheetml/2006/main" count="4719" uniqueCount="3654">
  <si>
    <t>Obveznik:</t>
  </si>
  <si>
    <t>18049 - ZDRASTVENA I VETERINARSKA ŠKOLA DR. ANDRIJE ŠTAMPARA VINKOVCI</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</si>
  <si>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</si>
  <si>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</si>
  <si>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</si>
  <si>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</si>
  <si>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</si>
  <si>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</si>
  <si>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</si>
  <si>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</si>
  <si>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</si>
  <si>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</si>
  <si>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</si>
  <si>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</si>
  <si>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</si>
  <si>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</si>
  <si>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</si>
  <si>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</si>
  <si>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</si>
  <si>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</si>
  <si>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</si>
  <si>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</si>
  <si>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</si>
  <si>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</si>
  <si>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</si>
  <si>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</si>
  <si>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</si>
  <si>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</si>
  <si>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</si>
  <si>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</si>
  <si>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</si>
  <si>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</si>
  <si>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</si>
  <si>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</si>
  <si>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</si>
  <si>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</si>
  <si>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</si>
  <si>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</si>
  <si>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</si>
  <si>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</si>
  <si>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</si>
  <si>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</si>
  <si>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</si>
  <si>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</si>
  <si>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</si>
  <si>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</si>
  <si>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</si>
  <si>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</si>
  <si>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</si>
  <si>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</si>
  <si>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</si>
  <si>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</si>
  <si>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</si>
  <si>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</si>
  <si>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</si>
  <si>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</si>
  <si>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</si>
  <si>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</si>
  <si>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</si>
  <si>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</si>
  <si>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</si>
  <si>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</si>
  <si>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</si>
  <si>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</si>
  <si>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</si>
  <si>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</si>
  <si>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</si>
  <si>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</si>
  <si>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</si>
  <si>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</si>
  <si>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</si>
  <si>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</si>
  <si>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</si>
  <si>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</si>
  <si>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</si>
  <si>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</si>
  <si>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</si>
  <si>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</si>
  <si>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</si>
  <si>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</si>
  <si>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</si>
  <si>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</si>
  <si>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</si>
  <si>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</si>
  <si>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</si>
  <si>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</si>
  <si>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</si>
  <si>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</si>
  <si>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</si>
  <si>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</si>
  <si>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</si>
  <si>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</si>
  <si>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</si>
  <si>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</si>
  <si>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</si>
  <si>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</si>
  <si>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</si>
  <si>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</si>
  <si>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</si>
  <si>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</si>
  <si>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</si>
  <si>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</si>
  <si>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</si>
  <si>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</si>
  <si>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</si>
  <si>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</si>
  <si>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</si>
  <si>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</si>
  <si>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</si>
  <si>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</si>
  <si>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</si>
  <si>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</si>
  <si>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</si>
  <si>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</si>
  <si>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</si>
  <si>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</si>
  <si>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</si>
  <si>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</si>
  <si>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</si>
  <si>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</si>
  <si>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</si>
  <si>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</si>
  <si>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</si>
  <si>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</si>
  <si>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</si>
  <si>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</si>
  <si>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</si>
  <si>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</si>
  <si>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</si>
  <si>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</si>
  <si>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</si>
  <si>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</si>
  <si>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</si>
  <si>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</si>
  <si>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</si>
  <si>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</si>
  <si>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</si>
  <si>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</si>
  <si>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</si>
  <si>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</si>
  <si>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</si>
  <si>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</si>
  <si>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</si>
  <si>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</si>
  <si>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</si>
  <si>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</si>
  <si>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</si>
  <si>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</si>
  <si>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</si>
  <si>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</si>
  <si>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</si>
  <si>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</si>
  <si>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</si>
  <si>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</si>
  <si>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</si>
  <si>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</si>
  <si>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</si>
  <si>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</si>
  <si>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</si>
  <si>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</si>
  <si>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</si>
  <si>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</si>
  <si>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</si>
  <si>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</si>
  <si>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</si>
  <si>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</si>
  <si>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</si>
  <si>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</si>
  <si>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</si>
  <si>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</si>
  <si>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</si>
  <si>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</si>
  <si>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</si>
  <si>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</si>
  <si>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</si>
  <si>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</si>
  <si>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</si>
  <si>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</si>
  <si>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</si>
  <si>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</si>
  <si>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</si>
  <si>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</si>
  <si>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</si>
  <si>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</si>
  <si>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</si>
  <si>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</si>
  <si>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</si>
  <si>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</si>
  <si>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</si>
  <si>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</si>
  <si>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</si>
  <si>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</si>
  <si>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</si>
  <si>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</si>
  <si>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</si>
  <si>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</si>
  <si>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</si>
  <si>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</si>
  <si>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</si>
  <si>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</si>
  <si>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</si>
  <si>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</si>
  <si>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</si>
  <si>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</si>
  <si>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</si>
  <si>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</si>
  <si>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</si>
  <si>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</si>
  <si>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</si>
  <si>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</si>
  <si>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</si>
  <si>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</si>
  <si>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</si>
  <si>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</si>
  <si>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</si>
  <si>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</si>
  <si>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</si>
  <si>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</si>
  <si>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</si>
  <si>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</si>
  <si>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</si>
  <si>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</si>
  <si>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</si>
  <si>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</si>
  <si>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</si>
  <si>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</si>
  <si>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</si>
  <si>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</si>
  <si>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</si>
  <si>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</si>
  <si>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</si>
  <si>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</si>
  <si>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</si>
  <si>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</si>
  <si>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</si>
  <si>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</si>
  <si>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</si>
  <si>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</si>
  <si>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</si>
  <si>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</si>
  <si>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</si>
  <si>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</si>
  <si>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</si>
  <si>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</si>
  <si>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</si>
  <si>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</si>
  <si>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</si>
  <si>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</si>
  <si>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</si>
  <si>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</si>
  <si>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</si>
  <si>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</si>
  <si>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</si>
  <si>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</si>
  <si>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</si>
  <si>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</si>
  <si>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</si>
  <si>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</si>
  <si>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</si>
  <si>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</si>
  <si>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</si>
  <si>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</si>
  <si>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</si>
  <si>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</si>
  <si>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</si>
  <si>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</si>
  <si>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</si>
  <si>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</si>
  <si>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</si>
  <si>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</si>
  <si>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</si>
  <si>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</si>
  <si>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</si>
  <si>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</si>
  <si>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</si>
  <si>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</si>
  <si>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</si>
  <si>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</si>
  <si>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</si>
  <si>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</si>
  <si>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</si>
  <si>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</si>
  <si>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</si>
  <si>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</si>
  <si>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</si>
  <si>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</si>
  <si>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</si>
  <si>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</si>
  <si>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</si>
  <si>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</si>
  <si>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</si>
  <si>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</si>
  <si>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</si>
  <si>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</si>
  <si>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</si>
  <si>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</si>
  <si>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</si>
  <si>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</si>
  <si>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</si>
  <si>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</si>
  <si>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</si>
  <si>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</si>
  <si>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</si>
  <si>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</si>
  <si>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</si>
  <si>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</si>
  <si>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</si>
  <si>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</si>
  <si>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</si>
  <si>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</si>
  <si>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</si>
  <si>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</si>
  <si>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</si>
  <si>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</si>
  <si>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</si>
  <si>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</si>
  <si>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</si>
  <si>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</si>
  <si>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</si>
  <si>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</si>
  <si>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</si>
  <si>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</si>
  <si>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</si>
  <si>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</si>
  <si>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</si>
  <si>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</si>
  <si>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</si>
  <si>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</si>
  <si>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</si>
  <si>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</si>
  <si>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</si>
  <si>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</si>
  <si>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</si>
  <si>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</si>
  <si>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</si>
  <si>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</si>
  <si>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</si>
  <si>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</si>
  <si>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</si>
  <si>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</si>
  <si>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</si>
  <si>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</si>
  <si>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</si>
  <si>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</si>
  <si>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</si>
  <si>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</si>
  <si>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</si>
  <si>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</si>
  <si>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</si>
  <si>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</si>
  <si>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</si>
  <si>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</si>
  <si>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</si>
  <si>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</si>
  <si>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</si>
  <si>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</si>
  <si>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</si>
  <si>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</si>
  <si>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</si>
  <si>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</si>
  <si>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</si>
  <si>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</si>
  <si>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</si>
  <si>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</si>
  <si>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</si>
  <si>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</si>
  <si>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</si>
  <si>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</si>
  <si>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</si>
  <si>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</si>
  <si>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</si>
  <si>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</si>
  <si>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</si>
  <si>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</si>
  <si>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</si>
  <si>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</si>
  <si>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</si>
  <si>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</si>
  <si>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</si>
  <si>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</si>
  <si>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</si>
  <si>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</si>
  <si>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</si>
  <si>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</si>
  <si>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</si>
  <si>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</si>
  <si>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</si>
  <si>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</si>
  <si>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</si>
  <si>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</si>
  <si>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</si>
  <si>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</si>
  <si>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</si>
  <si>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</si>
  <si>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</si>
  <si>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</si>
  <si>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</si>
  <si>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</si>
  <si>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</si>
  <si>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</si>
  <si>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</si>
  <si>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</si>
  <si>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</si>
  <si>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</si>
  <si>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</si>
  <si>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</si>
  <si>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</si>
  <si>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</si>
  <si>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</si>
  <si>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</si>
  <si>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</si>
  <si>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</si>
  <si>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</si>
  <si>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</si>
  <si>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</si>
  <si>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</si>
  <si>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</si>
  <si>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</si>
  <si>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</si>
  <si>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</si>
  <si>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</si>
  <si>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</si>
  <si>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</si>
  <si>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</si>
  <si>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</si>
  <si>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</si>
  <si>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</si>
  <si>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</si>
  <si>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</si>
  <si>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</si>
  <si>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</si>
  <si>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</si>
  <si>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</si>
  <si>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</si>
  <si>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</si>
  <si>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</si>
  <si>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</si>
  <si>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</si>
  <si>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</si>
  <si>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</si>
  <si>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</si>
  <si>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</si>
  <si>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</si>
  <si>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</si>
  <si>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</si>
  <si>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</si>
  <si>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</si>
  <si>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</si>
  <si>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</si>
  <si>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</si>
  <si>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</si>
  <si>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</si>
  <si>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</si>
  <si>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</si>
  <si>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</si>
  <si>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</si>
  <si>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</si>
  <si>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</si>
  <si>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</si>
  <si>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</si>
  <si>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</si>
  <si>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</si>
  <si>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</si>
  <si>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</si>
  <si>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</si>
  <si>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</si>
  <si>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</si>
  <si>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</si>
  <si>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</si>
  <si>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</si>
  <si>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</si>
  <si>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</si>
  <si>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</si>
  <si>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</si>
  <si>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</si>
  <si>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</si>
  <si>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</si>
  <si>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</si>
  <si>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</si>
  <si>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</si>
  <si>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</si>
  <si>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</si>
  <si>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</si>
  <si>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</si>
  <si>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</si>
  <si>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</si>
  <si>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</si>
  <si>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</si>
  <si>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</si>
  <si>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</si>
  <si>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</si>
  <si>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</si>
  <si>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</si>
  <si>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</si>
  <si>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</si>
  <si>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</si>
  <si>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</si>
  <si>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</si>
  <si>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</si>
  <si>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</si>
  <si>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</si>
  <si>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</si>
  <si>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</si>
  <si>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</si>
  <si>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</si>
  <si>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</si>
  <si>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</si>
  <si>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</si>
  <si>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</si>
  <si>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</si>
  <si>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</si>
  <si>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</si>
  <si>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</si>
  <si>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</si>
  <si>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</si>
  <si>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</si>
  <si>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</si>
  <si>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</si>
  <si>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</si>
  <si>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</si>
  <si>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</si>
  <si>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</si>
  <si>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</si>
  <si>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</si>
  <si>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</si>
  <si>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</si>
  <si>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</si>
  <si>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</si>
  <si>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</si>
  <si>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</si>
  <si>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</si>
  <si>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</si>
  <si>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</si>
  <si>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</si>
  <si>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</si>
  <si>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</si>
  <si>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</si>
  <si>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</si>
  <si>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</si>
  <si>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</si>
  <si>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</si>
  <si>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</si>
  <si>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</si>
  <si>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</si>
  <si>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</si>
  <si>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</si>
  <si>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</si>
  <si>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</si>
  <si>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</si>
  <si>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</si>
  <si>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</si>
  <si>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</si>
  <si>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</si>
  <si>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</si>
  <si>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</si>
  <si>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</si>
  <si>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</si>
  <si>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</si>
  <si>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</si>
  <si>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</si>
  <si>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</si>
  <si>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</si>
  <si>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</si>
  <si>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</si>
  <si>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</si>
  <si>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</si>
  <si>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</si>
  <si>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</si>
  <si>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</si>
  <si>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</si>
  <si>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</si>
  <si>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</si>
  <si>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</si>
  <si>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</si>
  <si>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</si>
  <si>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</si>
  <si>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</si>
  <si>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</si>
  <si>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</si>
  <si>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</si>
  <si>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</si>
  <si>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</si>
  <si>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</si>
  <si>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</si>
  <si>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</si>
  <si>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</si>
  <si>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</si>
  <si>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</si>
  <si>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</si>
  <si>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</si>
  <si>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</si>
  <si>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</si>
  <si>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</si>
  <si>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</si>
  <si>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</si>
  <si>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</si>
  <si>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</si>
  <si>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</si>
  <si>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</si>
  <si>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</si>
  <si>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</si>
  <si>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</si>
  <si>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</si>
  <si>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</si>
  <si>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</si>
  <si>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</si>
  <si>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</si>
  <si>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</si>
  <si>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</si>
  <si>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</si>
  <si>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</si>
  <si>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</si>
  <si>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</si>
  <si>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</si>
  <si>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</si>
  <si>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</si>
  <si>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</si>
  <si>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</si>
  <si>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</si>
  <si>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</si>
  <si>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</si>
  <si>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</si>
  <si>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</si>
  <si>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</si>
  <si>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</si>
  <si>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</si>
  <si>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</si>
  <si>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</si>
  <si>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</si>
  <si>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</si>
  <si>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</si>
  <si>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</si>
  <si>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</si>
  <si>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</si>
  <si>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</si>
  <si>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</si>
  <si>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</si>
  <si>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</si>
  <si>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</si>
  <si>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</si>
  <si>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</si>
  <si>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</si>
  <si>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</si>
  <si>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</si>
  <si>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</si>
  <si>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</si>
  <si>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</si>
  <si>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</si>
  <si>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</si>
  <si>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</si>
  <si>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</si>
  <si>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</si>
  <si>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</si>
  <si>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</si>
  <si>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</si>
  <si>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</si>
  <si>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</si>
  <si>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</si>
  <si>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</si>
  <si>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</si>
  <si>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</si>
  <si>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</si>
  <si>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</si>
  <si>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</si>
  <si>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</si>
  <si>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</si>
  <si>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</si>
  <si>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</si>
  <si>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</si>
  <si>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</si>
  <si>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</si>
  <si>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</si>
  <si>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</si>
  <si>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</si>
  <si>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</si>
  <si>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</si>
  <si>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</si>
  <si>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</si>
  <si>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</si>
  <si>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</si>
  <si>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</si>
  <si>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</si>
  <si>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</si>
  <si>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</si>
  <si>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</si>
  <si>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</si>
  <si>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</si>
  <si>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</si>
  <si>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</si>
  <si>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</si>
  <si>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</si>
  <si>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</si>
  <si>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</si>
  <si>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</si>
  <si>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</si>
  <si>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</si>
  <si>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</si>
  <si>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</si>
  <si>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</si>
  <si>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</si>
  <si>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</si>
  <si>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</si>
  <si>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</si>
  <si>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</si>
  <si>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</si>
  <si>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</si>
  <si>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</si>
  <si>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</si>
  <si>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</si>
  <si>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</si>
  <si>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</si>
  <si>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</si>
  <si>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</si>
  <si>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</si>
  <si>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</si>
  <si>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</si>
  <si>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</si>
  <si>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</si>
  <si>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</si>
  <si>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</si>
  <si>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</si>
  <si>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</si>
  <si>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</si>
  <si>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</si>
  <si>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</si>
  <si>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</si>
  <si>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</si>
  <si>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</si>
  <si>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</si>
  <si>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</si>
  <si>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</si>
  <si>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</si>
  <si>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</si>
  <si>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</si>
  <si>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</si>
  <si>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</si>
  <si>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</si>
  <si>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</si>
  <si>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</si>
  <si>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</si>
  <si>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</si>
  <si>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</si>
  <si>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</si>
  <si>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</si>
  <si>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</si>
  <si>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</si>
  <si>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</si>
  <si>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</si>
  <si>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</si>
  <si>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</si>
  <si>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</si>
  <si>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</si>
  <si>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</si>
  <si>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</si>
  <si>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</si>
  <si>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</si>
  <si>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</si>
  <si>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</si>
  <si>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</si>
  <si>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</si>
  <si>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</si>
  <si>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</si>
  <si>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</si>
  <si>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</si>
  <si>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</si>
  <si>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</si>
  <si>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</si>
  <si>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</si>
  <si>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</si>
  <si>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</si>
  <si>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</si>
  <si>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</si>
  <si>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</si>
  <si>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</si>
  <si>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</si>
  <si>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</si>
  <si>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</si>
  <si>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</si>
  <si>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</si>
  <si>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</si>
  <si>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</si>
  <si>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</si>
  <si>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</si>
  <si>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</si>
  <si>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</si>
  <si>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</si>
  <si>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</si>
  <si>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</si>
  <si>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</si>
  <si>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</si>
  <si>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</si>
  <si>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</si>
  <si>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</si>
  <si>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</si>
  <si>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</si>
  <si>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</si>
  <si>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</si>
  <si>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</si>
  <si>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</si>
  <si>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</si>
  <si>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</si>
  <si>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</si>
  <si>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</si>
  <si>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</si>
  <si>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</si>
  <si>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</si>
  <si>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</si>
  <si>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</si>
  <si>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</si>
  <si>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</si>
  <si>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</si>
  <si>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</si>
  <si>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</si>
  <si>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</si>
  <si>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</si>
  <si>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</si>
  <si>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</si>
  <si>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</si>
  <si>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</si>
  <si>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</si>
  <si>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</si>
  <si>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</si>
  <si>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</si>
  <si>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</si>
  <si>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</si>
  <si>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</si>
  <si>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</si>
  <si>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</si>
  <si>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</si>
  <si>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</si>
  <si>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</si>
  <si>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</si>
  <si>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</si>
  <si>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</si>
  <si>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</si>
  <si>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</si>
  <si>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</si>
  <si>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</si>
  <si>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</si>
  <si>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</si>
  <si>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</si>
  <si>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</si>
  <si>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</si>
  <si>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</si>
  <si>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</si>
  <si>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</si>
  <si>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</si>
  <si>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</si>
  <si>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</si>
  <si>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</si>
  <si>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</si>
  <si>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</si>
  <si>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</si>
  <si>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</si>
  <si>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</si>
  <si>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</si>
  <si>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</si>
  <si>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</si>
  <si>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</si>
  <si>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</si>
  <si>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</si>
  <si>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</si>
  <si>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</si>
  <si>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</si>
  <si>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</si>
  <si>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</si>
  <si>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</si>
  <si>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</si>
  <si>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</si>
  <si>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</si>
  <si>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</si>
  <si>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</si>
  <si>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</si>
  <si>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</si>
  <si>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</si>
  <si>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</si>
  <si>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</si>
  <si>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</si>
  <si>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</si>
  <si>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</si>
  <si>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</si>
  <si>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</si>
  <si>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</si>
  <si>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</si>
  <si>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</si>
  <si>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</si>
  <si>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</si>
  <si>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</si>
  <si>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</si>
  <si>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</si>
  <si>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</si>
  <si>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</si>
  <si>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</si>
  <si>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</si>
  <si>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</si>
  <si>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</si>
  <si>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</si>
  <si>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</si>
  <si>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</si>
  <si>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</si>
  <si>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</si>
  <si>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</si>
  <si>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</si>
  <si>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</si>
  <si>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</si>
  <si>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</si>
  <si>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</si>
  <si>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</si>
  <si>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</si>
  <si>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</si>
  <si>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</si>
  <si>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</si>
  <si>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</si>
  <si>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</si>
  <si>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</si>
  <si>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</si>
  <si>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</si>
  <si>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</si>
  <si>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</si>
  <si>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</si>
  <si>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</si>
  <si>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</si>
  <si>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</si>
  <si>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</si>
  <si>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</si>
  <si>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</si>
  <si>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</si>
  <si>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</si>
  <si>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</si>
  <si>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</si>
  <si>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</si>
  <si>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</si>
  <si>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</si>
  <si>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</si>
  <si>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</si>
  <si>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</si>
  <si>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</si>
  <si>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</si>
  <si>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</si>
  <si>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</si>
  <si>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</si>
  <si>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</si>
  <si>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</si>
  <si>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</si>
  <si>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</si>
  <si>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</si>
  <si>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</si>
  <si>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</si>
  <si>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</si>
  <si>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</si>
  <si>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</si>
  <si>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</si>
  <si>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</si>
  <si>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</si>
  <si>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</si>
  <si>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</si>
  <si>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</si>
  <si>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</si>
  <si>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</si>
  <si>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</si>
  <si>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</si>
  <si>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</si>
  <si>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</si>
  <si>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</si>
  <si>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</si>
  <si>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</si>
  <si>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</si>
  <si>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</si>
  <si>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</si>
  <si>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</si>
  <si>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</si>
  <si>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</si>
  <si>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</si>
  <si>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</si>
  <si>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</si>
  <si>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</si>
  <si>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</si>
  <si>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</si>
  <si>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</si>
  <si>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</si>
  <si>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</si>
  <si>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</si>
  <si>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</si>
  <si>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</si>
  <si>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</si>
  <si>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</si>
  <si>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</si>
  <si>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</si>
  <si>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</si>
  <si>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</si>
  <si>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</si>
  <si>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</si>
  <si>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</si>
  <si>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</si>
  <si>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</si>
  <si>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</si>
  <si>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</si>
  <si>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</si>
  <si>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</si>
  <si>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</si>
  <si>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</si>
  <si>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</si>
  <si>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</si>
  <si>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</si>
  <si>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</si>
  <si>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</si>
  <si>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</si>
  <si>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</si>
  <si>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</si>
  <si>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</si>
  <si>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</si>
  <si>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</si>
  <si>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</si>
  <si>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</si>
  <si>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</si>
  <si>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</si>
  <si>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</si>
  <si>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</si>
  <si>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</si>
  <si>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</si>
  <si>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</si>
  <si>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</si>
  <si>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</si>
  <si>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</si>
  <si>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</si>
  <si>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</si>
  <si>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</si>
  <si>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</si>
  <si>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</si>
  <si>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</si>
  <si>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</si>
  <si>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</si>
  <si>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</si>
  <si>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</si>
  <si>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</si>
  <si>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</si>
  <si>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</si>
  <si>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</si>
  <si>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</si>
  <si>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</si>
  <si>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</si>
  <si>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</si>
  <si>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</si>
  <si>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</si>
  <si>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</si>
  <si>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</si>
  <si>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</si>
  <si>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</si>
  <si>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</si>
  <si>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</si>
  <si>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</si>
  <si>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</si>
  <si>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</si>
  <si>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</si>
  <si>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</si>
  <si>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</si>
  <si>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</si>
  <si>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</si>
  <si>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</si>
  <si>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</si>
  <si>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</si>
  <si>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</si>
  <si>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</si>
  <si>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</si>
  <si>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</si>
  <si>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</si>
  <si>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</si>
  <si>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</si>
  <si>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</si>
  <si>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</si>
  <si>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</si>
  <si>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</si>
  <si>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</si>
  <si>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</si>
  <si>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</si>
  <si>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</si>
  <si>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</si>
  <si>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</si>
  <si>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</si>
  <si>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</si>
  <si>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</si>
  <si>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</si>
  <si>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</si>
  <si>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</si>
  <si>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</si>
  <si>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</si>
  <si>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</si>
  <si>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</si>
  <si>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</si>
  <si>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</si>
  <si>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</si>
  <si>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</si>
  <si>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</si>
  <si>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</si>
  <si>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</si>
  <si>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</si>
  <si>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</si>
  <si>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</si>
  <si>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</si>
  <si>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</si>
  <si>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</si>
  <si>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</si>
  <si>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</si>
  <si>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</si>
  <si>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</si>
  <si>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</si>
  <si>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</si>
  <si>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</si>
  <si>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</si>
  <si>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</si>
  <si>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</si>
  <si>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</si>
  <si>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</si>
  <si>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</si>
  <si>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</si>
  <si>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</si>
  <si>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</si>
  <si>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</si>
  <si>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</si>
  <si>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</si>
  <si>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</si>
  <si>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</si>
  <si>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</si>
  <si>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</si>
  <si>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</si>
  <si>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</si>
  <si>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</si>
  <si>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</si>
  <si>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</si>
  <si>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</si>
  <si>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</si>
  <si>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</si>
  <si>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</si>
  <si>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</si>
  <si>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</si>
  <si>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</si>
  <si>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</si>
  <si>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</si>
  <si>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</si>
  <si>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</si>
  <si>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</si>
  <si>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</si>
  <si>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</si>
  <si>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</si>
  <si>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</si>
  <si>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</si>
  <si>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</si>
  <si>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</si>
  <si>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</si>
  <si>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</si>
  <si>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</si>
  <si>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</si>
  <si>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</si>
  <si>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</si>
  <si>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</si>
  <si>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</si>
  <si>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</si>
  <si>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</si>
  <si>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</si>
  <si>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</si>
  <si>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</si>
  <si>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</si>
  <si>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</si>
  <si>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</si>
  <si>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</si>
  <si>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</si>
  <si>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</si>
  <si>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</si>
  <si>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</si>
  <si>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</si>
  <si>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</si>
  <si>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</si>
  <si>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</si>
  <si>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</si>
  <si>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</si>
  <si>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</si>
  <si>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</si>
  <si>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</si>
  <si>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</si>
  <si>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</si>
  <si>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</si>
  <si>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</si>
  <si>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</si>
  <si>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</si>
  <si>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</si>
  <si>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</si>
  <si>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</si>
  <si>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</si>
  <si>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</si>
  <si>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</si>
  <si>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</si>
  <si>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</si>
  <si>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</si>
  <si>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</si>
  <si>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</si>
  <si>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</si>
  <si>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</si>
  <si>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</si>
  <si>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</si>
  <si>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</si>
  <si>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</si>
  <si>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</si>
  <si>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</si>
  <si>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</si>
  <si>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</si>
  <si>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</si>
  <si>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</si>
  <si>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</si>
  <si>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</si>
  <si>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</si>
  <si>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</si>
  <si>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</si>
  <si>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</si>
  <si>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</si>
  <si>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</si>
  <si>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</si>
  <si>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</si>
  <si>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</si>
  <si>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</si>
  <si>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</si>
  <si>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</si>
  <si>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</si>
  <si>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</si>
  <si>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</si>
  <si>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</si>
  <si>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</si>
  <si>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</si>
  <si>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</si>
  <si>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</si>
  <si>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</si>
  <si>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</si>
  <si>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</si>
  <si>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</si>
  <si>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</si>
  <si>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</si>
  <si>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</si>
  <si>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</si>
  <si>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</si>
  <si>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</si>
  <si>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</si>
  <si>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</si>
  <si>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</si>
  <si>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</si>
  <si>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</si>
  <si>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</si>
  <si>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</si>
  <si>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</si>
  <si>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</si>
  <si>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</si>
  <si>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</si>
  <si>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</si>
  <si>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</si>
  <si>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</si>
  <si>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</si>
  <si>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</si>
  <si>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</si>
  <si>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</si>
  <si>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</si>
  <si>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</si>
  <si>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</si>
  <si>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</si>
  <si>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</si>
  <si>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</si>
  <si>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</si>
  <si>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</si>
  <si>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</si>
  <si>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</si>
  <si>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</si>
  <si>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</si>
  <si>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</si>
  <si>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</si>
  <si>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</si>
  <si>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</si>
  <si>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</si>
  <si>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</si>
  <si>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</si>
  <si>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</si>
  <si>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</si>
  <si>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</si>
  <si>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</si>
  <si>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</si>
  <si>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</si>
  <si>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</si>
  <si>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</si>
  <si>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</si>
  <si>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</si>
  <si>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</si>
  <si>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</si>
  <si>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</si>
  <si>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</si>
  <si>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</si>
  <si>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</si>
  <si>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</si>
  <si>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</si>
  <si>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</si>
  <si>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</si>
  <si>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</si>
  <si>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</si>
  <si>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</si>
  <si>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</si>
  <si>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</si>
  <si>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</si>
  <si>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</si>
  <si>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</si>
  <si>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</si>
  <si>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</si>
  <si>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</si>
  <si>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</si>
  <si>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</si>
  <si>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</si>
  <si>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</si>
  <si>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</si>
  <si>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</si>
  <si>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</si>
  <si>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</si>
  <si>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</si>
  <si>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</si>
  <si>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</si>
  <si>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</si>
  <si>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</si>
  <si>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</si>
  <si>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</si>
  <si>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</si>
  <si>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</si>
  <si>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</si>
  <si>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</si>
  <si>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</si>
  <si>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</si>
  <si>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</si>
  <si>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</si>
  <si>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</si>
  <si>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</si>
  <si>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</si>
  <si>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</si>
  <si>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</si>
  <si>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</si>
  <si>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</si>
  <si>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</si>
  <si>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</si>
  <si>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</si>
  <si>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</si>
  <si>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</si>
  <si>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</si>
  <si>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</si>
  <si>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</si>
  <si>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</si>
  <si>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</si>
  <si>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</si>
  <si>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</si>
  <si>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</si>
  <si>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</si>
  <si>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</si>
  <si>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</si>
  <si>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</si>
  <si>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</si>
  <si>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</si>
  <si>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</si>
  <si>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</si>
  <si>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</si>
  <si>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</si>
  <si>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</si>
  <si>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</si>
  <si>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</si>
  <si>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</si>
  <si>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</si>
  <si>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</si>
  <si>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</si>
  <si>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</si>
  <si>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</si>
  <si>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</si>
  <si>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</si>
  <si>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</si>
  <si>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</si>
  <si>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</si>
  <si>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</si>
  <si>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</si>
  <si>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</si>
  <si>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</si>
  <si>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</si>
  <si>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</si>
  <si>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</si>
  <si>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</si>
  <si>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</si>
  <si>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</si>
  <si>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</si>
  <si>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</si>
  <si>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</si>
  <si>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</si>
  <si>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</si>
  <si>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</si>
  <si>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</si>
  <si>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</si>
  <si>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</si>
  <si>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</si>
  <si>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</si>
  <si>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</si>
  <si>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</si>
  <si>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</si>
  <si>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</si>
  <si>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</si>
  <si>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</si>
  <si>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</si>
  <si>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</si>
  <si>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</si>
  <si>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</si>
  <si>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</si>
  <si>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</si>
  <si>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</si>
  <si>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</si>
  <si>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</si>
  <si>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</si>
  <si>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</si>
  <si>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</si>
  <si>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</si>
  <si>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</si>
  <si>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</si>
  <si>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</si>
  <si>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</si>
  <si>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</si>
  <si>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</si>
  <si>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</si>
  <si>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</si>
  <si>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</si>
  <si>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</si>
  <si>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</si>
  <si>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</si>
  <si>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</si>
  <si>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</si>
  <si>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</si>
  <si>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</si>
  <si>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</si>
  <si>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</si>
  <si>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</si>
  <si>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</si>
  <si>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</si>
  <si>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</si>
  <si>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</si>
  <si>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</si>
  <si>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</si>
  <si>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</si>
  <si>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</si>
  <si>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</si>
  <si>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</si>
  <si>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</si>
  <si>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</si>
  <si>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</si>
  <si>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</si>
  <si>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</si>
  <si>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</si>
  <si>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</si>
  <si>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</si>
  <si>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</si>
  <si>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</si>
  <si>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</si>
  <si>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</si>
  <si>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</si>
  <si>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</si>
  <si>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</si>
  <si>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</si>
  <si>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</si>
  <si>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</si>
  <si>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</si>
  <si>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</si>
  <si>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</si>
  <si>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</si>
  <si>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</si>
  <si>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</si>
  <si>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</si>
  <si>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</si>
  <si>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</si>
  <si>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</si>
  <si>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</si>
  <si>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</si>
  <si>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</si>
  <si>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</si>
  <si>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</si>
  <si>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</si>
  <si>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</si>
  <si>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</si>
  <si>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</si>
  <si>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</si>
  <si>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</si>
  <si>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</si>
  <si>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</si>
  <si>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</si>
  <si>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</si>
  <si>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</si>
  <si>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</si>
  <si>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</si>
  <si>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</si>
  <si>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</si>
  <si>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</si>
  <si>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</si>
  <si>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</si>
  <si>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</si>
  <si>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</si>
  <si>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</si>
  <si>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</si>
  <si>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</si>
  <si>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</si>
  <si>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</si>
  <si>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</si>
  <si>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</si>
  <si>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</si>
  <si>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</si>
  <si>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</si>
  <si>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</si>
  <si>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</si>
  <si>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</si>
  <si>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</si>
  <si>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</si>
  <si>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</si>
  <si>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</si>
  <si>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</si>
  <si>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</si>
  <si>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</si>
  <si>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</si>
  <si>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</si>
  <si>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</si>
  <si>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</si>
  <si>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</si>
  <si>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</si>
  <si>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</si>
  <si>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</si>
  <si>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</si>
  <si>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</si>
  <si>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</si>
  <si>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</si>
  <si>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</si>
  <si>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</si>
  <si>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</si>
  <si>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</si>
  <si>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</si>
  <si>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</si>
  <si>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</si>
  <si>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</si>
  <si>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</si>
  <si>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</si>
  <si>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</si>
  <si>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</si>
  <si>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</si>
  <si>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</si>
  <si>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</si>
  <si>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</si>
  <si>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</si>
  <si>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</si>
  <si>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</si>
  <si>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</si>
  <si>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</si>
  <si>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</si>
  <si>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</si>
  <si>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</si>
  <si>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</si>
  <si>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</si>
  <si>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</si>
  <si>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</si>
  <si>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</si>
  <si>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</si>
  <si>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</si>
  <si>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</si>
  <si>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</si>
  <si>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</si>
  <si>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</si>
  <si>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</si>
  <si>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</si>
  <si>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</si>
  <si>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</si>
  <si>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</si>
  <si>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</si>
  <si>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</si>
  <si>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</si>
  <si>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</si>
  <si>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</si>
  <si>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</si>
  <si>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</si>
  <si>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</si>
  <si>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</si>
  <si>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</si>
  <si>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</si>
  <si>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</si>
  <si>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</si>
  <si>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</si>
  <si>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</si>
  <si>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</si>
  <si>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</si>
  <si>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</si>
  <si>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</si>
  <si>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</si>
  <si>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</si>
  <si>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</si>
  <si>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</si>
  <si>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</si>
  <si>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</si>
  <si>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</si>
  <si>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</si>
  <si>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</si>
  <si>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</si>
  <si>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</si>
  <si>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</si>
  <si>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</si>
  <si>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</si>
  <si>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</si>
  <si>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</si>
  <si>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</si>
  <si>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</si>
  <si>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</si>
  <si>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</si>
  <si>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</si>
  <si>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</si>
  <si>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</si>
  <si>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</si>
  <si>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</si>
  <si>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</si>
  <si>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</si>
  <si>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</si>
  <si>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</si>
  <si>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</si>
  <si>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</si>
  <si>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</si>
  <si>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</si>
  <si>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</si>
  <si>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</si>
  <si>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</si>
  <si>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</si>
  <si>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</si>
  <si>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</si>
  <si>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</si>
  <si>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</si>
  <si>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</si>
  <si>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</si>
  <si>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</si>
  <si>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</si>
  <si>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</si>
  <si>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</si>
  <si>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</si>
  <si>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</si>
  <si>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</si>
  <si>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</si>
  <si>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</si>
  <si>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</si>
  <si>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</si>
  <si>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</si>
  <si>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</si>
  <si>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</si>
  <si>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</si>
  <si>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</si>
  <si>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</si>
  <si>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</si>
  <si>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</si>
  <si>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</si>
  <si>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</si>
  <si>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</si>
  <si>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</si>
  <si>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</si>
  <si>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</si>
  <si>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</si>
  <si>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</si>
  <si>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</si>
  <si>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</si>
  <si>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</si>
  <si>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</si>
  <si>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</si>
  <si>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</si>
  <si>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</si>
  <si>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</si>
  <si>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</si>
  <si>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</si>
  <si>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</si>
  <si>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</si>
  <si>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</si>
  <si>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</si>
  <si>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</si>
  <si>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</si>
  <si>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</si>
  <si>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</si>
  <si>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</si>
  <si>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</si>
  <si>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</si>
  <si>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</si>
  <si>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</si>
  <si>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</si>
  <si>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</si>
  <si>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</si>
  <si>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</si>
  <si>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</si>
  <si>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</si>
  <si>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</si>
  <si>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</si>
  <si>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</si>
  <si>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</si>
  <si>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</si>
  <si>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</si>
  <si>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</si>
  <si>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</si>
  <si>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</si>
  <si>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</si>
  <si>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</si>
  <si>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</si>
  <si>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</si>
  <si>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</si>
  <si>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</si>
  <si>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</si>
  <si>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</si>
  <si>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</si>
  <si>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</si>
  <si>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</si>
  <si>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</si>
  <si>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</si>
  <si>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</si>
  <si>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</si>
  <si>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</si>
  <si>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</si>
  <si>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</si>
  <si>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</si>
  <si>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</si>
  <si>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</si>
  <si>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</si>
  <si>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</si>
  <si>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</si>
  <si>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</si>
  <si>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</si>
  <si>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</si>
  <si>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</si>
  <si>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</si>
  <si>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</si>
  <si>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</si>
  <si>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</si>
  <si>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</si>
  <si>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</si>
  <si>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</si>
  <si>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</si>
  <si>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</si>
  <si>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</si>
  <si>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</si>
  <si>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</si>
  <si>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</si>
  <si>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</si>
  <si>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</si>
  <si>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</si>
  <si>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</si>
  <si>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</si>
  <si>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</si>
  <si>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</si>
  <si>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</si>
  <si>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</si>
  <si>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</si>
  <si>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</si>
  <si>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</si>
  <si>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</si>
  <si>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</si>
  <si>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</si>
  <si>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</si>
  <si>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</si>
  <si>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</si>
  <si>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</si>
  <si>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</si>
  <si>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</si>
  <si>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</si>
  <si>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</si>
  <si>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</si>
  <si>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</si>
  <si>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</si>
  <si>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</si>
  <si>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</si>
  <si>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</si>
  <si>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</si>
  <si>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</si>
  <si>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</si>
  <si>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</si>
  <si>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</si>
  <si>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</si>
  <si>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</si>
  <si>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</si>
  <si>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</si>
  <si>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</si>
  <si>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</si>
  <si>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</si>
  <si>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</si>
  <si>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</si>
  <si>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</si>
  <si>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</si>
  <si>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</si>
  <si>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</si>
  <si>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</si>
  <si>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</si>
  <si>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</si>
  <si>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</si>
  <si>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</si>
  <si>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</si>
  <si>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</si>
  <si>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</si>
  <si>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</si>
  <si>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</si>
  <si>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</si>
  <si>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</si>
  <si>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</si>
  <si>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</si>
  <si>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</si>
  <si>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</si>
  <si>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</si>
  <si>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</si>
  <si>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</si>
  <si>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</si>
  <si>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</si>
  <si>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</si>
  <si>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</si>
  <si>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</si>
  <si>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</si>
  <si>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</si>
  <si>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</si>
  <si>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</si>
  <si>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</si>
  <si>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</si>
  <si>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</si>
  <si>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</si>
  <si>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</si>
  <si>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</si>
  <si>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</si>
  <si>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</si>
  <si>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</si>
  <si>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</si>
  <si>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</si>
  <si>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</si>
  <si>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</si>
  <si>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</si>
  <si>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</si>
  <si>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</si>
  <si>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</si>
  <si>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</si>
  <si>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</si>
  <si>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</si>
  <si>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</si>
  <si>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</si>
  <si>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</si>
  <si>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</si>
  <si>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</si>
  <si>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</si>
  <si>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</si>
  <si>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</si>
  <si>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</si>
  <si>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</si>
  <si>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</si>
  <si>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</si>
  <si>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</si>
  <si>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</si>
  <si>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</si>
  <si>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</si>
  <si>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</si>
  <si>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</si>
  <si>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</si>
  <si>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</si>
  <si>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</si>
  <si>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</si>
  <si>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</si>
  <si>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</si>
  <si>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</si>
  <si>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</si>
  <si>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</si>
  <si>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</si>
  <si>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</si>
  <si>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</si>
  <si>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</si>
  <si>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</si>
  <si>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</si>
  <si>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</si>
  <si>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</si>
  <si>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</si>
  <si>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</si>
  <si>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</si>
  <si>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</si>
  <si>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</si>
  <si>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</si>
  <si>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</si>
  <si>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</si>
  <si>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</si>
  <si>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</si>
  <si>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</si>
  <si>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</si>
  <si>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</si>
  <si>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</si>
  <si>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</si>
  <si>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</si>
  <si>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</si>
  <si>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</si>
  <si>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</si>
  <si>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</si>
  <si>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</si>
  <si>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</si>
  <si>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</si>
  <si>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</si>
  <si>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</si>
  <si>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</si>
  <si>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</si>
  <si>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</si>
  <si>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</si>
  <si>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</si>
  <si>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</si>
  <si>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</si>
  <si>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</si>
  <si>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</si>
  <si>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</si>
  <si>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</si>
  <si>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</si>
  <si>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</si>
  <si>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</si>
  <si>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</si>
  <si>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</si>
  <si>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</si>
  <si>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</si>
  <si>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</si>
  <si>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</si>
  <si>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</si>
  <si>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</si>
  <si>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</si>
  <si>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</si>
  <si>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</si>
  <si>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</si>
  <si>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</si>
  <si>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</si>
  <si>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</si>
  <si>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</si>
  <si>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</si>
  <si>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</si>
  <si>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</si>
  <si>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</si>
  <si>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</si>
  <si>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</si>
  <si>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</si>
  <si>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</si>
  <si>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</si>
  <si>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</si>
  <si>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</si>
  <si>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</si>
  <si>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</si>
  <si>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</si>
  <si>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</si>
  <si>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</si>
  <si>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</si>
  <si>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</si>
  <si>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</si>
  <si>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</si>
  <si>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</si>
  <si>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</si>
  <si>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</si>
  <si>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</si>
  <si>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</si>
  <si>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</si>
  <si>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</si>
  <si>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</si>
  <si>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</si>
  <si>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</si>
  <si>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</si>
  <si>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</si>
  <si>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</si>
  <si>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</si>
  <si>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</si>
  <si>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</si>
  <si>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</si>
  <si>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</si>
  <si>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</si>
  <si>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</si>
  <si>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</si>
  <si>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</si>
  <si>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</si>
  <si>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</si>
  <si>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</si>
  <si>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</si>
  <si>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</si>
  <si>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</si>
  <si>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</si>
  <si>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</si>
  <si>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</si>
  <si>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</si>
  <si>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</si>
  <si>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</si>
  <si>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</si>
  <si>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</si>
  <si>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</si>
  <si>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</si>
  <si>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</si>
  <si>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</si>
  <si>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</si>
  <si>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</si>
  <si>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</si>
  <si>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</si>
  <si>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</si>
  <si>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</si>
  <si>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</si>
  <si>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ZDRASTVENA I VETERINARSKA ŠKOLA DR. ANDRIJE ŠTAMPARA VINKOVCI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</si>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</sst>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520748.05</v>
      </c>
      <c r="D2" s="7">
        <f>'PR-RAS'!E6</f>
        <v>578941.56999999995</v>
      </c>
      <c r="E2" s="7">
        <v>0</v>
      </c>
      <c r="F2" s="7">
        <v>0</v>
      </c>
      <c r="G2" s="8">
        <f t="shared" ref="G2:G274" si="0">(B2/1000)*(C2*1+D2*2)</f>
        <v>1678.6311900000001</v>
      </c>
      <c r="H2" s="8">
        <f t="shared" ref="H2:H274" si="1">ABS(C2-ROUND(C2,0))+ABS(D2-ROUND(D2,0))</f>
        <v>0.48000000003958121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473483.99</v>
      </c>
      <c r="D45" s="2">
        <f>'PR-RAS'!E49</f>
        <v>535096.54</v>
      </c>
      <c r="E45" s="2">
        <v>0</v>
      </c>
      <c r="F45" s="2">
        <v>0</v>
      </c>
      <c r="G45" s="3">
        <f t="shared" si="0"/>
        <v>67921.791079999995</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473483.99</v>
      </c>
      <c r="D64" s="2">
        <f>'PR-RAS'!E68</f>
        <v>534173.41</v>
      </c>
      <c r="E64" s="2">
        <v>0</v>
      </c>
      <c r="F64" s="2">
        <v>0</v>
      </c>
      <c r="G64" s="3">
        <f t="shared" si="0"/>
        <v>97135.341030000011</v>
      </c>
      <c r="H64" s="3">
        <f t="shared" si="1"/>
        <v>0.42000000004190952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473483.99</v>
      </c>
      <c r="D65" s="2">
        <f>'PR-RAS'!E69</f>
        <v>534173.41</v>
      </c>
      <c r="E65" s="2">
        <v>0</v>
      </c>
      <c r="F65" s="2">
        <v>0</v>
      </c>
      <c r="G65" s="3">
        <f t="shared" si="0"/>
        <v>98677.17184000001</v>
      </c>
      <c r="H65" s="3">
        <f t="shared" si="1"/>
        <v>0.42000000004190952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923.13</v>
      </c>
      <c r="E70" s="2">
        <v>0</v>
      </c>
      <c r="F70" s="2">
        <v>0</v>
      </c>
      <c r="G70" s="3">
        <f t="shared" si="0"/>
        <v>127.39194000000001</v>
      </c>
      <c r="H70" s="3">
        <f t="shared" si="1"/>
        <v>0.12999999999999545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923.13</v>
      </c>
      <c r="E71" s="2">
        <v>0</v>
      </c>
      <c r="F71" s="2">
        <v>0</v>
      </c>
      <c r="G71" s="3">
        <f t="shared" si="0"/>
        <v>129.23820000000001</v>
      </c>
      <c r="H71" s="3">
        <f t="shared" si="1"/>
        <v>0.12999999999999545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98.5</v>
      </c>
      <c r="D102" s="2">
        <f>'PR-RAS'!E106</f>
        <v>159.21</v>
      </c>
      <c r="E102" s="2">
        <v>0</v>
      </c>
      <c r="F102" s="2">
        <v>0</v>
      </c>
      <c r="G102" s="3">
        <f t="shared" si="0"/>
        <v>42.108920000000005</v>
      </c>
      <c r="H102" s="3">
        <f t="shared" si="1"/>
        <v>0.71000000000000796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98.5</v>
      </c>
      <c r="D108" s="2">
        <f>'PR-RAS'!E112</f>
        <v>159.21</v>
      </c>
      <c r="E108" s="2">
        <v>0</v>
      </c>
      <c r="F108" s="2">
        <v>0</v>
      </c>
      <c r="G108" s="3">
        <f t="shared" si="0"/>
        <v>44.610440000000004</v>
      </c>
      <c r="H108" s="3">
        <f t="shared" si="1"/>
        <v>0.71000000000000796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98.5</v>
      </c>
      <c r="D113" s="2">
        <f>'PR-RAS'!E117</f>
        <v>159.21</v>
      </c>
      <c r="E113" s="2">
        <v>0</v>
      </c>
      <c r="F113" s="2">
        <v>0</v>
      </c>
      <c r="G113" s="3">
        <f t="shared" si="0"/>
        <v>46.695040000000006</v>
      </c>
      <c r="H113" s="3">
        <f t="shared" si="1"/>
        <v>0.71000000000000796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3723.1</v>
      </c>
      <c r="D121" s="2">
        <f>'PR-RAS'!E125</f>
        <v>4358.62</v>
      </c>
      <c r="E121" s="2">
        <v>0</v>
      </c>
      <c r="F121" s="2">
        <v>0</v>
      </c>
      <c r="G121" s="3">
        <f t="shared" si="0"/>
        <v>1492.8407999999999</v>
      </c>
      <c r="H121" s="3">
        <f t="shared" si="1"/>
        <v>0.48000000000001819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3723.1</v>
      </c>
      <c r="D122" s="2">
        <f>'PR-RAS'!E126</f>
        <v>3403.62</v>
      </c>
      <c r="E122" s="2">
        <v>0</v>
      </c>
      <c r="F122" s="2">
        <v>0</v>
      </c>
      <c r="G122" s="3">
        <f t="shared" si="0"/>
        <v>1274.1711399999999</v>
      </c>
      <c r="H122" s="3">
        <f t="shared" si="1"/>
        <v>0.48000000000001819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3723.1</v>
      </c>
      <c r="D124" s="2">
        <f>'PR-RAS'!E128</f>
        <v>3403.62</v>
      </c>
      <c r="E124" s="2">
        <v>0</v>
      </c>
      <c r="F124" s="2">
        <v>0</v>
      </c>
      <c r="G124" s="3">
        <f t="shared" si="0"/>
        <v>1295.23182</v>
      </c>
      <c r="H124" s="3">
        <f t="shared" si="1"/>
        <v>0.48000000000001819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955</v>
      </c>
      <c r="E125" s="2">
        <v>0</v>
      </c>
      <c r="F125" s="2">
        <v>0</v>
      </c>
      <c r="G125" s="3">
        <f t="shared" si="0"/>
        <v>236.84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955</v>
      </c>
      <c r="E126" s="2">
        <v>0</v>
      </c>
      <c r="F126" s="2">
        <v>0</v>
      </c>
      <c r="G126" s="3">
        <f t="shared" si="0"/>
        <v>238.75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43442.46</v>
      </c>
      <c r="D130" s="2">
        <f>'PR-RAS'!E134</f>
        <v>39327.199999999997</v>
      </c>
      <c r="E130" s="2">
        <v>0</v>
      </c>
      <c r="F130" s="2">
        <v>0</v>
      </c>
      <c r="G130" s="3">
        <f t="shared" si="0"/>
        <v>15750.494939999999</v>
      </c>
      <c r="H130" s="3">
        <f t="shared" si="1"/>
        <v>0.6599999999962165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43442.46</v>
      </c>
      <c r="D131" s="2">
        <f>'PR-RAS'!E135</f>
        <v>39327.199999999997</v>
      </c>
      <c r="E131" s="2">
        <v>0</v>
      </c>
      <c r="F131" s="2">
        <v>0</v>
      </c>
      <c r="G131" s="3">
        <f t="shared" si="0"/>
        <v>15872.591799999998</v>
      </c>
      <c r="H131" s="3">
        <f t="shared" si="1"/>
        <v>0.6599999999962165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43442.46</v>
      </c>
      <c r="D132" s="2">
        <f>'PR-RAS'!E136</f>
        <v>39327.199999999997</v>
      </c>
      <c r="E132" s="2">
        <v>0</v>
      </c>
      <c r="F132" s="2">
        <v>0</v>
      </c>
      <c r="G132" s="3">
        <f t="shared" si="0"/>
        <v>15994.688659999998</v>
      </c>
      <c r="H132" s="3">
        <f t="shared" si="1"/>
        <v>0.6599999999962165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676095.84</v>
      </c>
      <c r="D148" s="2">
        <f>'PR-RAS'!E152</f>
        <v>578566.16999999993</v>
      </c>
      <c r="E148" s="2">
        <v>0</v>
      </c>
      <c r="F148" s="2">
        <v>0</v>
      </c>
      <c r="G148" s="3">
        <f t="shared" si="0"/>
        <v>269484.54245999997</v>
      </c>
      <c r="H148" s="3">
        <f t="shared" si="1"/>
        <v>0.32999999995809048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612558.19999999995</v>
      </c>
      <c r="D149" s="2">
        <f>'PR-RAS'!E153</f>
        <v>523677.86</v>
      </c>
      <c r="E149" s="2">
        <v>0</v>
      </c>
      <c r="F149" s="2">
        <v>0</v>
      </c>
      <c r="G149" s="3">
        <f t="shared" si="0"/>
        <v>245667.26015999998</v>
      </c>
      <c r="H149" s="3">
        <f t="shared" si="1"/>
        <v>0.33999999996740371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422292.26</v>
      </c>
      <c r="D150" s="2">
        <f>'PR-RAS'!E154</f>
        <v>353532.38</v>
      </c>
      <c r="E150" s="2">
        <v>0</v>
      </c>
      <c r="F150" s="2">
        <v>0</v>
      </c>
      <c r="G150" s="3">
        <f t="shared" si="0"/>
        <v>168274.19597999999</v>
      </c>
      <c r="H150" s="3">
        <f t="shared" si="1"/>
        <v>0.64000000001396984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398657.82</v>
      </c>
      <c r="D151" s="2">
        <f>'PR-RAS'!E155</f>
        <v>333735.08</v>
      </c>
      <c r="E151" s="2">
        <v>0</v>
      </c>
      <c r="F151" s="2">
        <v>0</v>
      </c>
      <c r="G151" s="3">
        <f t="shared" si="0"/>
        <v>159919.19699999999</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23607.55</v>
      </c>
      <c r="D153" s="2">
        <f>'PR-RAS'!E157</f>
        <v>19779.29</v>
      </c>
      <c r="E153" s="2">
        <v>0</v>
      </c>
      <c r="F153" s="2">
        <v>0</v>
      </c>
      <c r="G153" s="3">
        <f t="shared" si="0"/>
        <v>9601.251760000001</v>
      </c>
      <c r="H153" s="3">
        <f t="shared" si="1"/>
        <v>0.74000000000160071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26.89</v>
      </c>
      <c r="D154" s="2">
        <f>'PR-RAS'!E158</f>
        <v>18.010000000000002</v>
      </c>
      <c r="E154" s="2">
        <v>0</v>
      </c>
      <c r="F154" s="2">
        <v>0</v>
      </c>
      <c r="G154" s="3">
        <f t="shared" si="0"/>
        <v>9.6252300000000002</v>
      </c>
      <c r="H154" s="3">
        <f t="shared" si="1"/>
        <v>0.12000000000000099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3682.39</v>
      </c>
      <c r="D155" s="2">
        <f>'PR-RAS'!E159</f>
        <v>9045.3799999999992</v>
      </c>
      <c r="E155" s="2">
        <v>0</v>
      </c>
      <c r="F155" s="2">
        <v>0</v>
      </c>
      <c r="G155" s="3">
        <f t="shared" si="0"/>
        <v>3353.0650999999998</v>
      </c>
      <c r="H155" s="3">
        <f t="shared" si="1"/>
        <v>0.76999999999907232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186583.55</v>
      </c>
      <c r="D156" s="2">
        <f>'PR-RAS'!E160</f>
        <v>161100.1</v>
      </c>
      <c r="E156" s="2">
        <v>0</v>
      </c>
      <c r="F156" s="2">
        <v>0</v>
      </c>
      <c r="G156" s="3">
        <f t="shared" si="0"/>
        <v>78861.481249999997</v>
      </c>
      <c r="H156" s="3">
        <f t="shared" si="1"/>
        <v>0.5500000000174623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106123.23</v>
      </c>
      <c r="D157" s="2">
        <f>'PR-RAS'!E161</f>
        <v>89011.88</v>
      </c>
      <c r="E157" s="2">
        <v>0</v>
      </c>
      <c r="F157" s="2">
        <v>0</v>
      </c>
      <c r="G157" s="3">
        <f t="shared" si="0"/>
        <v>44326.930439999996</v>
      </c>
      <c r="H157" s="3">
        <f t="shared" si="1"/>
        <v>0.34999999999126885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80460.320000000007</v>
      </c>
      <c r="D158" s="2">
        <f>'PR-RAS'!E162</f>
        <v>72088.22</v>
      </c>
      <c r="E158" s="2">
        <v>0</v>
      </c>
      <c r="F158" s="2">
        <v>0</v>
      </c>
      <c r="G158" s="3">
        <f t="shared" si="0"/>
        <v>35267.971320000004</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63537.64</v>
      </c>
      <c r="D160" s="2">
        <f>'PR-RAS'!E164</f>
        <v>53808.98</v>
      </c>
      <c r="E160" s="2">
        <v>0</v>
      </c>
      <c r="F160" s="2">
        <v>0</v>
      </c>
      <c r="G160" s="3">
        <f t="shared" si="0"/>
        <v>27213.740400000002</v>
      </c>
      <c r="H160" s="3">
        <f t="shared" si="1"/>
        <v>0.37999999999738066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17133.04</v>
      </c>
      <c r="D161" s="2">
        <f>'PR-RAS'!E165</f>
        <v>12391.65</v>
      </c>
      <c r="E161" s="2">
        <v>0</v>
      </c>
      <c r="F161" s="2">
        <v>0</v>
      </c>
      <c r="G161" s="3">
        <f t="shared" si="0"/>
        <v>6706.6143999999995</v>
      </c>
      <c r="H161" s="3">
        <f t="shared" si="1"/>
        <v>0.39000000000123691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2073.4499999999998</v>
      </c>
      <c r="D162" s="2">
        <f>'PR-RAS'!E166</f>
        <v>1620.09</v>
      </c>
      <c r="E162" s="2">
        <v>0</v>
      </c>
      <c r="F162" s="2">
        <v>0</v>
      </c>
      <c r="G162" s="3">
        <f t="shared" si="0"/>
        <v>855.49442999999985</v>
      </c>
      <c r="H162" s="3">
        <f t="shared" si="1"/>
        <v>0.53999999999973625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14969.59</v>
      </c>
      <c r="D163" s="2">
        <f>'PR-RAS'!E167</f>
        <v>10564.63</v>
      </c>
      <c r="E163" s="2">
        <v>0</v>
      </c>
      <c r="F163" s="2">
        <v>0</v>
      </c>
      <c r="G163" s="3">
        <f t="shared" si="0"/>
        <v>5848.0136999999995</v>
      </c>
      <c r="H163" s="3">
        <f t="shared" si="1"/>
        <v>0.78000000000065484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v>
      </c>
      <c r="D164" s="2">
        <f>'PR-RAS'!E168</f>
        <v>100</v>
      </c>
      <c r="E164" s="2">
        <v>0</v>
      </c>
      <c r="F164" s="2">
        <v>0</v>
      </c>
      <c r="G164" s="3">
        <f t="shared" si="0"/>
        <v>47.27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106.93</v>
      </c>
      <c r="E165" s="2">
        <v>0</v>
      </c>
      <c r="F165" s="2">
        <v>0</v>
      </c>
      <c r="G165" s="3">
        <f t="shared" si="0"/>
        <v>35.073040000000006</v>
      </c>
      <c r="H165" s="3">
        <f t="shared" si="1"/>
        <v>6.9999999999993179E-2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15906.150000000001</v>
      </c>
      <c r="D166" s="2">
        <f>'PR-RAS'!E170</f>
        <v>13558.33</v>
      </c>
      <c r="E166" s="2">
        <v>0</v>
      </c>
      <c r="F166" s="2">
        <v>0</v>
      </c>
      <c r="G166" s="3">
        <f t="shared" si="0"/>
        <v>7098.7636499999999</v>
      </c>
      <c r="H166" s="3">
        <f t="shared" si="1"/>
        <v>0.48000000000138243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3119.11</v>
      </c>
      <c r="D167" s="2">
        <f>'PR-RAS'!E171</f>
        <v>1945.87</v>
      </c>
      <c r="E167" s="2">
        <v>0</v>
      </c>
      <c r="F167" s="2">
        <v>0</v>
      </c>
      <c r="G167" s="3">
        <f t="shared" si="0"/>
        <v>1163.8011000000001</v>
      </c>
      <c r="H167" s="3">
        <f t="shared" si="1"/>
        <v>0.24000000000023647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958.23</v>
      </c>
      <c r="D168" s="2">
        <f>'PR-RAS'!E172</f>
        <v>1296.51</v>
      </c>
      <c r="E168" s="2">
        <v>0</v>
      </c>
      <c r="F168" s="2">
        <v>0</v>
      </c>
      <c r="G168" s="3">
        <f t="shared" si="0"/>
        <v>593.05875000000003</v>
      </c>
      <c r="H168" s="3">
        <f t="shared" si="1"/>
        <v>0.72000000000002728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10554.43</v>
      </c>
      <c r="D169" s="2">
        <f>'PR-RAS'!E173</f>
        <v>8644.76</v>
      </c>
      <c r="E169" s="2">
        <v>0</v>
      </c>
      <c r="F169" s="2">
        <v>0</v>
      </c>
      <c r="G169" s="3">
        <f t="shared" si="0"/>
        <v>4677.7836000000007</v>
      </c>
      <c r="H169" s="3">
        <f t="shared" si="1"/>
        <v>0.67000000000007276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1148.3800000000001</v>
      </c>
      <c r="D170" s="2">
        <f>'PR-RAS'!E174</f>
        <v>257.76</v>
      </c>
      <c r="E170" s="2">
        <v>0</v>
      </c>
      <c r="F170" s="2">
        <v>0</v>
      </c>
      <c r="G170" s="3">
        <f t="shared" si="0"/>
        <v>281.19910000000004</v>
      </c>
      <c r="H170" s="3">
        <f t="shared" si="1"/>
        <v>0.62000000000011823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126</v>
      </c>
      <c r="D171" s="2">
        <f>'PR-RAS'!E175</f>
        <v>1009</v>
      </c>
      <c r="E171" s="2">
        <v>0</v>
      </c>
      <c r="F171" s="2">
        <v>0</v>
      </c>
      <c r="G171" s="3">
        <f t="shared" si="0"/>
        <v>364.48</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404.43</v>
      </c>
      <c r="E173" s="2">
        <v>0</v>
      </c>
      <c r="F173" s="2">
        <v>0</v>
      </c>
      <c r="G173" s="3">
        <f t="shared" si="0"/>
        <v>139.12392</v>
      </c>
      <c r="H173" s="3">
        <f t="shared" si="1"/>
        <v>0.43000000000000682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26534.639999999999</v>
      </c>
      <c r="D174" s="2">
        <f>'PR-RAS'!E178</f>
        <v>24037.82</v>
      </c>
      <c r="E174" s="2">
        <v>0</v>
      </c>
      <c r="F174" s="2">
        <v>0</v>
      </c>
      <c r="G174" s="3">
        <f t="shared" si="0"/>
        <v>12907.578439999999</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1222.3900000000001</v>
      </c>
      <c r="D175" s="2">
        <f>'PR-RAS'!E179</f>
        <v>948.01</v>
      </c>
      <c r="E175" s="2">
        <v>0</v>
      </c>
      <c r="F175" s="2">
        <v>0</v>
      </c>
      <c r="G175" s="3">
        <f t="shared" si="0"/>
        <v>542.60333999999989</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645.48</v>
      </c>
      <c r="D176" s="2">
        <f>'PR-RAS'!E180</f>
        <v>49</v>
      </c>
      <c r="E176" s="2">
        <v>0</v>
      </c>
      <c r="F176" s="2">
        <v>0</v>
      </c>
      <c r="G176" s="3">
        <f t="shared" si="0"/>
        <v>130.10900000000001</v>
      </c>
      <c r="H176" s="3">
        <f t="shared" si="1"/>
        <v>0.48000000000001819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1649.73</v>
      </c>
      <c r="D178" s="2">
        <f>'PR-RAS'!E182</f>
        <v>1589.55</v>
      </c>
      <c r="E178" s="2">
        <v>0</v>
      </c>
      <c r="F178" s="2">
        <v>0</v>
      </c>
      <c r="G178" s="3">
        <f t="shared" si="0"/>
        <v>854.70290999999997</v>
      </c>
      <c r="H178" s="3">
        <f t="shared" si="1"/>
        <v>0.72000000000002728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198.6</v>
      </c>
      <c r="D179" s="2">
        <f>'PR-RAS'!E183</f>
        <v>215.37</v>
      </c>
      <c r="E179" s="2">
        <v>0</v>
      </c>
      <c r="F179" s="2">
        <v>0</v>
      </c>
      <c r="G179" s="3">
        <f t="shared" si="0"/>
        <v>112.02252</v>
      </c>
      <c r="H179" s="3">
        <f t="shared" si="1"/>
        <v>0.77000000000001023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3200</v>
      </c>
      <c r="D180" s="2">
        <f>'PR-RAS'!E184</f>
        <v>70</v>
      </c>
      <c r="E180" s="2">
        <v>0</v>
      </c>
      <c r="F180" s="2">
        <v>0</v>
      </c>
      <c r="G180" s="3">
        <f t="shared" si="0"/>
        <v>597.86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18415.189999999999</v>
      </c>
      <c r="D181" s="2">
        <f>'PR-RAS'!E185</f>
        <v>17564.13</v>
      </c>
      <c r="E181" s="2">
        <v>0</v>
      </c>
      <c r="F181" s="2">
        <v>0</v>
      </c>
      <c r="G181" s="3">
        <f t="shared" si="0"/>
        <v>9637.8209999999999</v>
      </c>
      <c r="H181" s="3">
        <f t="shared" si="1"/>
        <v>0.31999999999970896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618.23</v>
      </c>
      <c r="D182" s="2">
        <f>'PR-RAS'!E186</f>
        <v>654.07000000000005</v>
      </c>
      <c r="E182" s="2">
        <v>0</v>
      </c>
      <c r="F182" s="2">
        <v>0</v>
      </c>
      <c r="G182" s="3">
        <f t="shared" si="0"/>
        <v>348.67297000000002</v>
      </c>
      <c r="H182" s="3">
        <f t="shared" si="1"/>
        <v>0.30000000000006821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585.02</v>
      </c>
      <c r="D183" s="2">
        <f>'PR-RAS'!E187</f>
        <v>2947.69</v>
      </c>
      <c r="E183" s="2">
        <v>0</v>
      </c>
      <c r="F183" s="2">
        <v>0</v>
      </c>
      <c r="G183" s="3">
        <f t="shared" si="0"/>
        <v>1179.4327999999998</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3963.8099999999995</v>
      </c>
      <c r="D190" s="2">
        <f>'PR-RAS'!E194</f>
        <v>3821.1800000000003</v>
      </c>
      <c r="E190" s="2">
        <v>0</v>
      </c>
      <c r="F190" s="2">
        <v>0</v>
      </c>
      <c r="G190" s="3">
        <f t="shared" si="0"/>
        <v>2193.5661300000002</v>
      </c>
      <c r="H190" s="3">
        <f t="shared" si="1"/>
        <v>0.37000000000080036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2725.64</v>
      </c>
      <c r="D192" s="2">
        <f>'PR-RAS'!E196</f>
        <v>3005.52</v>
      </c>
      <c r="E192" s="2">
        <v>0</v>
      </c>
      <c r="F192" s="2">
        <v>0</v>
      </c>
      <c r="G192" s="3">
        <f t="shared" si="0"/>
        <v>1668.70588</v>
      </c>
      <c r="H192" s="3">
        <f t="shared" si="1"/>
        <v>0.84000000000014552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42.54</v>
      </c>
      <c r="D193" s="2">
        <f>'PR-RAS'!E197</f>
        <v>50.63</v>
      </c>
      <c r="E193" s="2">
        <v>0</v>
      </c>
      <c r="F193" s="2">
        <v>0</v>
      </c>
      <c r="G193" s="3">
        <f t="shared" si="0"/>
        <v>27.609600000000004</v>
      </c>
      <c r="H193" s="3">
        <f t="shared" si="1"/>
        <v>0.82999999999999829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0</v>
      </c>
      <c r="E194" s="2">
        <v>0</v>
      </c>
      <c r="F194" s="2">
        <v>0</v>
      </c>
      <c r="G194" s="3">
        <f t="shared" si="0"/>
        <v>7.7200000000000006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763.26</v>
      </c>
      <c r="D195" s="2">
        <f>'PR-RAS'!E199</f>
        <v>543.03</v>
      </c>
      <c r="E195" s="2">
        <v>0</v>
      </c>
      <c r="F195" s="2">
        <v>0</v>
      </c>
      <c r="G195" s="3">
        <f t="shared" si="0"/>
        <v>358.76808</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392.37</v>
      </c>
      <c r="D197" s="2">
        <f>'PR-RAS'!E201</f>
        <v>222</v>
      </c>
      <c r="E197" s="2">
        <v>0</v>
      </c>
      <c r="F197" s="2">
        <v>0</v>
      </c>
      <c r="G197" s="3">
        <f t="shared" si="0"/>
        <v>163.92852000000002</v>
      </c>
      <c r="H197" s="3">
        <f t="shared" si="1"/>
        <v>0.37000000000000455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1079.33</v>
      </c>
      <c r="E269" s="2">
        <v>0</v>
      </c>
      <c r="F269" s="2">
        <v>0</v>
      </c>
      <c r="G269" s="3">
        <f t="shared" si="0"/>
        <v>578.52088000000003</v>
      </c>
      <c r="H269" s="3">
        <f t="shared" si="1"/>
        <v>0.32999999999992724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1079.33</v>
      </c>
      <c r="E270" s="2">
        <v>0</v>
      </c>
      <c r="F270" s="2">
        <v>0</v>
      </c>
      <c r="G270" s="3">
        <f t="shared" si="0"/>
        <v>580.67953999999997</v>
      </c>
      <c r="H270" s="3">
        <f t="shared" si="1"/>
        <v>0.32999999999992724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1079.33</v>
      </c>
      <c r="E272" s="2">
        <v>0</v>
      </c>
      <c r="F272" s="2">
        <v>0</v>
      </c>
      <c r="G272" s="3">
        <f t="shared" si="0"/>
        <v>584.99685999999997</v>
      </c>
      <c r="H272" s="3">
        <f t="shared" si="1"/>
        <v>0.32999999999992724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676095.84</v>
      </c>
      <c r="D295" s="2">
        <f>'PR-RAS'!E299</f>
        <v>578566.16999999993</v>
      </c>
      <c r="E295" s="2">
        <v>0</v>
      </c>
      <c r="F295" s="2">
        <v>0</v>
      </c>
      <c r="G295" s="3">
        <f t="shared" si="12"/>
        <v>538969.08491999994</v>
      </c>
      <c r="H295" s="3">
        <f t="shared" si="13"/>
        <v>0.32999999995809048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375.40000000002328</v>
      </c>
      <c r="E296" s="2">
        <v>0</v>
      </c>
      <c r="F296" s="2">
        <v>0</v>
      </c>
      <c r="G296" s="3">
        <f t="shared" si="12"/>
        <v>221.48600000001372</v>
      </c>
      <c r="H296" s="3">
        <f t="shared" si="13"/>
        <v>0.40000000002328306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155347.78999999998</v>
      </c>
      <c r="D297" s="2">
        <f>'PR-RAS'!E301</f>
        <v>0</v>
      </c>
      <c r="E297" s="2">
        <v>0</v>
      </c>
      <c r="F297" s="2">
        <v>0</v>
      </c>
      <c r="G297" s="3">
        <f t="shared" si="12"/>
        <v>45982.945839999993</v>
      </c>
      <c r="H297" s="3">
        <f t="shared" si="13"/>
        <v>0.21000000002095476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104373.31</v>
      </c>
      <c r="D298" s="2">
        <f>'PR-RAS'!E302</f>
        <v>0</v>
      </c>
      <c r="E298" s="2">
        <v>0</v>
      </c>
      <c r="F298" s="2">
        <v>0</v>
      </c>
      <c r="G298" s="3">
        <f t="shared" si="12"/>
        <v>30998.873069999998</v>
      </c>
      <c r="H298" s="3">
        <f t="shared" si="13"/>
        <v>0.30999999999767169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179732.45</v>
      </c>
      <c r="E299" s="2">
        <v>0</v>
      </c>
      <c r="F299" s="2">
        <v>0</v>
      </c>
      <c r="G299" s="3">
        <f t="shared" si="12"/>
        <v>107120.5402</v>
      </c>
      <c r="H299" s="3">
        <f t="shared" si="13"/>
        <v>0.45000000001164153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157903.70000000001</v>
      </c>
      <c r="D300" s="2">
        <f>'PR-RAS'!E304</f>
        <v>188574.9</v>
      </c>
      <c r="E300" s="2">
        <v>0</v>
      </c>
      <c r="F300" s="2">
        <v>0</v>
      </c>
      <c r="G300" s="3">
        <f t="shared" si="12"/>
        <v>159980.99649999998</v>
      </c>
      <c r="H300" s="3">
        <f t="shared" si="13"/>
        <v>0.39999999999417923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2376</v>
      </c>
      <c r="D301" s="2">
        <f>'PR-RAS'!E305</f>
        <v>1928</v>
      </c>
      <c r="E301" s="2">
        <v>0</v>
      </c>
      <c r="F301" s="2">
        <v>0</v>
      </c>
      <c r="G301" s="3">
        <f t="shared" si="12"/>
        <v>1869.6</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110</v>
      </c>
      <c r="D355" s="2">
        <f>'PR-RAS'!E360</f>
        <v>2528.75</v>
      </c>
      <c r="E355" s="2">
        <v>0</v>
      </c>
      <c r="F355" s="2">
        <v>0</v>
      </c>
      <c r="G355" s="3">
        <f t="shared" si="12"/>
        <v>1829.2949999999998</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110</v>
      </c>
      <c r="D368" s="2">
        <f>'PR-RAS'!E373</f>
        <v>2528.75</v>
      </c>
      <c r="E368" s="2">
        <v>0</v>
      </c>
      <c r="F368" s="2">
        <v>0</v>
      </c>
      <c r="G368" s="3">
        <f t="shared" si="12"/>
        <v>1896.4724999999999</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110</v>
      </c>
      <c r="D374" s="2">
        <f>'PR-RAS'!E379</f>
        <v>2528.75</v>
      </c>
      <c r="E374" s="2">
        <v>0</v>
      </c>
      <c r="F374" s="2">
        <v>0</v>
      </c>
      <c r="G374" s="3">
        <f t="shared" si="12"/>
        <v>1927.4775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110</v>
      </c>
      <c r="D375" s="2">
        <f>'PR-RAS'!E380</f>
        <v>2528.75</v>
      </c>
      <c r="E375" s="2">
        <v>0</v>
      </c>
      <c r="F375" s="2">
        <v>0</v>
      </c>
      <c r="G375" s="3">
        <f t="shared" si="12"/>
        <v>1932.645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110</v>
      </c>
      <c r="D413" s="2">
        <f>'PR-RAS'!E418</f>
        <v>2528.75</v>
      </c>
      <c r="E413" s="2">
        <v>0</v>
      </c>
      <c r="F413" s="2">
        <v>0</v>
      </c>
      <c r="G413" s="3">
        <f t="shared" si="12"/>
        <v>2129.0099999999998</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5.17</v>
      </c>
      <c r="D416" s="2">
        <f>'PR-RAS'!E421</f>
        <v>0</v>
      </c>
      <c r="E416" s="2">
        <v>0</v>
      </c>
      <c r="F416" s="2">
        <v>0</v>
      </c>
      <c r="G416" s="3">
        <f t="shared" si="12"/>
        <v>2.1455500000000001</v>
      </c>
      <c r="H416" s="3">
        <f t="shared" si="13"/>
        <v>0.16999999999999993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520748.05</v>
      </c>
      <c r="D417" s="2">
        <f>'PR-RAS'!E422</f>
        <v>578941.56999999995</v>
      </c>
      <c r="E417" s="2">
        <v>0</v>
      </c>
      <c r="F417" s="2">
        <v>0</v>
      </c>
      <c r="G417" s="3">
        <f t="shared" si="12"/>
        <v>698310.57503999991</v>
      </c>
      <c r="H417" s="3">
        <f t="shared" si="13"/>
        <v>0.48000000003958121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676205.84</v>
      </c>
      <c r="D418" s="2">
        <f>'PR-RAS'!E423</f>
        <v>581094.91999999993</v>
      </c>
      <c r="E418" s="2">
        <v>0</v>
      </c>
      <c r="F418" s="2">
        <v>0</v>
      </c>
      <c r="G418" s="3">
        <f t="shared" si="12"/>
        <v>766610.99855999986</v>
      </c>
      <c r="H418" s="3">
        <f t="shared" si="13"/>
        <v>0.2400000001071021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155457.78999999998</v>
      </c>
      <c r="D420" s="2">
        <f>'PR-RAS'!E425</f>
        <v>2153.3499999999767</v>
      </c>
      <c r="E420" s="2">
        <v>0</v>
      </c>
      <c r="F420" s="2">
        <v>0</v>
      </c>
      <c r="G420" s="3">
        <f t="shared" si="12"/>
        <v>66941.32130999997</v>
      </c>
      <c r="H420" s="3">
        <f t="shared" si="13"/>
        <v>0.55999999999767169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104373.31</v>
      </c>
      <c r="D421" s="2">
        <f>'PR-RAS'!E426</f>
        <v>0</v>
      </c>
      <c r="E421" s="2">
        <v>0</v>
      </c>
      <c r="F421" s="2">
        <v>0</v>
      </c>
      <c r="G421" s="3">
        <f t="shared" si="12"/>
        <v>43836.790199999996</v>
      </c>
      <c r="H421" s="3">
        <f t="shared" si="13"/>
        <v>0.30999999999767169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179732.45</v>
      </c>
      <c r="E422" s="2">
        <v>0</v>
      </c>
      <c r="F422" s="2">
        <v>0</v>
      </c>
      <c r="G422" s="3">
        <f t="shared" si="12"/>
        <v>151334.72289999999</v>
      </c>
      <c r="H422" s="3">
        <f t="shared" si="13"/>
        <v>0.45000000001164153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157908.87000000002</v>
      </c>
      <c r="D423" s="2">
        <f>'PR-RAS'!E428</f>
        <v>188574.9</v>
      </c>
      <c r="E423" s="2">
        <v>0</v>
      </c>
      <c r="F423" s="2">
        <v>0</v>
      </c>
      <c r="G423" s="3">
        <f t="shared" si="12"/>
        <v>225794.75874000002</v>
      </c>
      <c r="H423" s="3">
        <f t="shared" si="13"/>
        <v>0.22999999998137355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520748.05</v>
      </c>
      <c r="D637" s="2">
        <f>'PR-RAS'!E643</f>
        <v>578941.56999999995</v>
      </c>
      <c r="E637" s="2">
        <v>0</v>
      </c>
      <c r="F637" s="2">
        <v>0</v>
      </c>
      <c r="G637" s="3">
        <f t="shared" si="14"/>
        <v>1067609.4368400001</v>
      </c>
      <c r="H637" s="3">
        <f t="shared" si="15"/>
        <v>0.48000000003958121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676205.84</v>
      </c>
      <c r="D638" s="2">
        <f>'PR-RAS'!E644</f>
        <v>581094.91999999993</v>
      </c>
      <c r="E638" s="2">
        <v>0</v>
      </c>
      <c r="F638" s="2">
        <v>0</v>
      </c>
      <c r="G638" s="3">
        <f t="shared" si="14"/>
        <v>1171058.0481599998</v>
      </c>
      <c r="H638" s="3">
        <f t="shared" si="15"/>
        <v>0.2400000001071021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155457.78999999998</v>
      </c>
      <c r="D640" s="2">
        <f>'PR-RAS'!E646</f>
        <v>2153.3499999999767</v>
      </c>
      <c r="E640" s="2">
        <v>0</v>
      </c>
      <c r="F640" s="2">
        <v>0</v>
      </c>
      <c r="G640" s="3">
        <f t="shared" si="14"/>
        <v>102089.50910999996</v>
      </c>
      <c r="H640" s="3">
        <f t="shared" si="15"/>
        <v>0.55999999999767169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104373.31</v>
      </c>
      <c r="D641" s="2">
        <f>'PR-RAS'!E647</f>
        <v>0</v>
      </c>
      <c r="E641" s="2">
        <v>0</v>
      </c>
      <c r="F641" s="2">
        <v>0</v>
      </c>
      <c r="G641" s="3">
        <f t="shared" si="14"/>
        <v>66798.918399999995</v>
      </c>
      <c r="H641" s="3">
        <f t="shared" si="15"/>
        <v>0.30999999999767169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179732.45</v>
      </c>
      <c r="E642" s="2">
        <v>0</v>
      </c>
      <c r="F642" s="2">
        <v>0</v>
      </c>
      <c r="G642" s="3">
        <f t="shared" si="14"/>
        <v>230417.00090000001</v>
      </c>
      <c r="H642" s="3">
        <f t="shared" si="15"/>
        <v>0.45000000001164153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51084.479999999981</v>
      </c>
      <c r="D644" s="2">
        <f>'PR-RAS'!E650</f>
        <v>181885.8</v>
      </c>
      <c r="E644" s="2">
        <v>0</v>
      </c>
      <c r="F644" s="2">
        <v>0</v>
      </c>
      <c r="G644" s="3">
        <f t="shared" si="14"/>
        <v>266752.45944000001</v>
      </c>
      <c r="H644" s="3">
        <f t="shared" si="15"/>
        <v>0.67999999999301508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4562.3500000000004</v>
      </c>
      <c r="D647" s="2">
        <f>'PR-RAS'!E654</f>
        <v>6239.21</v>
      </c>
      <c r="E647" s="2">
        <v>0</v>
      </c>
      <c r="F647" s="2">
        <v>0</v>
      </c>
      <c r="G647" s="3">
        <f t="shared" si="14"/>
        <v>11008.33742</v>
      </c>
      <c r="H647" s="3">
        <f t="shared" si="15"/>
        <v>0.56000000000040018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4562.3500000000004</v>
      </c>
      <c r="D648" s="2">
        <f>'PR-RAS'!E655</f>
        <v>6239.21</v>
      </c>
      <c r="E648" s="2">
        <v>0</v>
      </c>
      <c r="F648" s="2">
        <v>0</v>
      </c>
      <c r="G648" s="3">
        <f t="shared" si="14"/>
        <v>11025.378190000001</v>
      </c>
      <c r="H648" s="3">
        <f t="shared" si="15"/>
        <v>0.56000000000040018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71</v>
      </c>
      <c r="D651" s="2">
        <f>'PR-RAS'!E658</f>
        <v>72</v>
      </c>
      <c r="E651" s="2">
        <v>0</v>
      </c>
      <c r="F651" s="2">
        <v>0</v>
      </c>
      <c r="G651" s="3">
        <f t="shared" si="14"/>
        <v>139.75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60</v>
      </c>
      <c r="E653" s="2">
        <v>0</v>
      </c>
      <c r="F653" s="2">
        <v>0</v>
      </c>
      <c r="G653" s="3">
        <f t="shared" si="14"/>
        <v>117.36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473483.99</v>
      </c>
      <c r="D676" s="2">
        <f>'PR-RAS'!E683</f>
        <v>534173.41</v>
      </c>
      <c r="E676" s="2">
        <v>0</v>
      </c>
      <c r="F676" s="2">
        <v>0</v>
      </c>
      <c r="G676" s="3">
        <f t="shared" si="14"/>
        <v>1040735.7967500001</v>
      </c>
      <c r="H676" s="3">
        <f t="shared" si="15"/>
        <v>0.42000000004190952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923.13</v>
      </c>
      <c r="E695" s="2">
        <v>0</v>
      </c>
      <c r="F695" s="2">
        <v>0</v>
      </c>
      <c r="G695" s="3">
        <f t="shared" si="14"/>
        <v>1281.3044399999999</v>
      </c>
      <c r="H695" s="3">
        <f t="shared" si="15"/>
        <v>0.12999999999999545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v>
      </c>
      <c r="D717" s="2">
        <f>'PR-RAS'!E724</f>
        <v>0</v>
      </c>
      <c r="E717" s="2">
        <v>0</v>
      </c>
      <c r="F717" s="2">
        <v>0</v>
      </c>
      <c r="G717" s="3">
        <f t="shared" si="14"/>
        <v>21.48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14969.59</v>
      </c>
      <c r="D727" s="2">
        <f>'PR-RAS'!E734</f>
        <v>10564.63</v>
      </c>
      <c r="E727" s="2">
        <v>0</v>
      </c>
      <c r="F727" s="2">
        <v>0</v>
      </c>
      <c r="G727" s="3">
        <f t="shared" si="14"/>
        <v>26207.765099999997</v>
      </c>
      <c r="H727" s="3">
        <f t="shared" si="15"/>
        <v>0.78000000000065484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3200</v>
      </c>
      <c r="D729" s="2">
        <f>'PR-RAS'!E736</f>
        <v>0</v>
      </c>
      <c r="E729" s="2">
        <v>0</v>
      </c>
      <c r="F729" s="2">
        <v>0</v>
      </c>
      <c r="G729" s="3">
        <f t="shared" si="14"/>
        <v>2329.6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18316.189999999999</v>
      </c>
      <c r="D731" s="2">
        <f>'PR-RAS'!E738</f>
        <v>17364.13</v>
      </c>
      <c r="E731" s="2">
        <v>0</v>
      </c>
      <c r="F731" s="2">
        <v>0</v>
      </c>
      <c r="G731" s="3">
        <f t="shared" si="14"/>
        <v>38722.448499999999</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66" t="s">
        <v>1981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18049</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34" t="s">
        <v>1985</v>
      </c>
      <c r="F7" s="368" t="s">
        <v>1986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34"/>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1990</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1992</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1993</v>
      </c>
      <c r="G12" s="359"/>
      <c r="H12" s="321" t="s">
        <v>1994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1986</v>
      </c>
      <c r="B17" s="338" t="str">
        <f>'PR-RAS'!B6</f>
        <v>PRIHODI POSLOVANJA (šifre 61+62+63+64+65+66+67+68)</v>
      </c>
      <c r="C17" s="339"/>
      <c r="D17" s="339"/>
      <c r="E17" s="339"/>
      <c r="F17" s="340"/>
      <c r="G17" s="28" t="str">
        <f>'PR-RAS'!C6</f>
        <v>6</v>
      </c>
      <c r="H17" s="275">
        <f>'PR-RAS'!D6</f>
        <v>520748.05</v>
      </c>
      <c r="I17" s="275">
        <f>'PR-RAS'!E6</f>
        <v>578941.56999999995</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676095.84</v>
      </c>
      <c r="I18" s="275">
        <f>'PR-RAS'!E152</f>
        <v>578566.16999999993</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51084.479999999981</v>
      </c>
      <c r="I20" s="275">
        <f>'PR-RAS'!E650</f>
        <v>181885.8</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1989</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1991</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1950</v>
      </c>
      <c r="J37" s="5"/>
      <c r="K37" s="5"/>
      <c r="L37" s="5"/>
      <c r="M37" s="5"/>
      <c r="N37" s="5"/>
      <c r="O37" s="5"/>
      <c r="P37" s="5"/>
      <c r="Q37" s="5"/>
      <c r="R37" s="5"/>
      <c r="S37" s="5"/>
      <c r="T37" s="5"/>
      <c r="U37" s="5"/>
      <c r="V37" s="5"/>
      <c r="W37" s="5"/>
    </row>
    <row r="38" spans="1:23" ht="12.75" customHeight="1" x14ac:dyDescent="0.2">
      <c r="A38" s="355" t="s">
        <v>1992</v>
      </c>
      <c r="B38" s="338" t="str">
        <f>OBVEZE!B5</f>
        <v>Stanje obveza 1. siječnja (=stanju obveza iz Izvještaja o obvezama na 31. prosinca prethodne godine)</v>
      </c>
      <c r="C38" s="339"/>
      <c r="D38" s="339"/>
      <c r="E38" s="339"/>
      <c r="F38" s="340"/>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0" zoomScaleNormal="100" workbookViewId="0">
      <selection activeCell="E647" sqref="E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520748.05</v>
      </c>
      <c r="E6" s="60">
        <f>E7+E43+E49+E82+E106+E125+E134+E140</f>
        <v>578941.56999999995</v>
      </c>
      <c r="F6" s="45">
        <f t="shared" ref="F6:F132" si="0">IF(D6&lt;&gt;0,IF(E6/D6&gt;=100,"&gt;&gt;100",E6/D6*100),"-")</f>
        <v>111.17498567685466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473483.99</v>
      </c>
      <c r="E49" s="60">
        <f>E50+E53+E58+E61+E64+E68+E71+E74+E77</f>
        <v>535096.54</v>
      </c>
      <c r="F49" s="45">
        <f t="shared" si="0"/>
        <v>113.01259415339473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473483.99</v>
      </c>
      <c r="E68" s="60">
        <f t="shared" si="11"/>
        <v>534173.41</v>
      </c>
      <c r="F68" s="45">
        <f t="shared" si="0"/>
        <v>112.81762874389905</v>
      </c>
    </row>
    <row r="69" spans="1:6" ht="12.75" customHeight="1" x14ac:dyDescent="0.2">
      <c r="A69" s="63" t="s">
        <v>141</v>
      </c>
      <c r="B69" s="64" t="s">
        <v>142</v>
      </c>
      <c r="C69" s="247" t="s">
        <v>141</v>
      </c>
      <c r="D69" s="194">
        <v>473483.99</v>
      </c>
      <c r="E69" s="194">
        <v>534173.41</v>
      </c>
      <c r="F69" s="45">
        <f t="shared" si="0"/>
        <v>112.81762874389905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923.13</v>
      </c>
      <c r="F74" s="45" t="str">
        <f t="shared" si="0"/>
        <v>-</v>
      </c>
    </row>
    <row r="75" spans="1:6" ht="12.75" customHeight="1" x14ac:dyDescent="0.2">
      <c r="A75" s="63" t="s">
        <v>153</v>
      </c>
      <c r="B75" s="65" t="s">
        <v>154</v>
      </c>
      <c r="C75" s="247" t="s">
        <v>153</v>
      </c>
      <c r="D75" s="194">
        <v>0</v>
      </c>
      <c r="E75" s="194">
        <v>923.13</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98.5</v>
      </c>
      <c r="E106" s="60">
        <f>E107+E112+E120+E124</f>
        <v>159.21</v>
      </c>
      <c r="F106" s="45">
        <f t="shared" si="0"/>
        <v>161.63451776649745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98.5</v>
      </c>
      <c r="E112" s="60">
        <f t="shared" si="20"/>
        <v>159.21</v>
      </c>
      <c r="F112" s="45">
        <f t="shared" si="0"/>
        <v>161.63451776649745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98.5</v>
      </c>
      <c r="E117" s="194">
        <v>159.21</v>
      </c>
      <c r="F117" s="45">
        <f t="shared" si="0"/>
        <v>161.63451776649745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3723.1</v>
      </c>
      <c r="E125" s="60">
        <f t="shared" si="22"/>
        <v>4358.62</v>
      </c>
      <c r="F125" s="45">
        <f t="shared" si="0"/>
        <v>117.06964626252316</v>
      </c>
    </row>
    <row r="126" spans="1:6" ht="12.75" customHeight="1" x14ac:dyDescent="0.2">
      <c r="A126" s="63">
        <v>661</v>
      </c>
      <c r="B126" s="65" t="s">
        <v>255</v>
      </c>
      <c r="C126" s="247" t="s">
        <v>256</v>
      </c>
      <c r="D126" s="60">
        <f t="shared" ref="D126:E126" si="23">SUM(D127:D128)</f>
        <v>3723.1</v>
      </c>
      <c r="E126" s="60">
        <f t="shared" si="23"/>
        <v>3403.62</v>
      </c>
      <c r="F126" s="45">
        <f t="shared" si="0"/>
        <v>91.418978807982597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3723.1</v>
      </c>
      <c r="E128" s="194">
        <v>3403.62</v>
      </c>
      <c r="F128" s="45">
        <f t="shared" si="0"/>
        <v>91.418978807982597</v>
      </c>
    </row>
    <row r="129" spans="1:6" ht="36" x14ac:dyDescent="0.2">
      <c r="A129" s="63">
        <v>663</v>
      </c>
      <c r="B129" s="182" t="s">
        <v>261</v>
      </c>
      <c r="C129" s="247" t="s">
        <v>262</v>
      </c>
      <c r="D129" s="60">
        <f t="shared" ref="D129:E129" si="24">SUM(D130:D133)</f>
        <v>0</v>
      </c>
      <c r="E129" s="60">
        <f t="shared" si="24"/>
        <v>955</v>
      </c>
      <c r="F129" s="45" t="str">
        <f t="shared" si="0"/>
        <v>-</v>
      </c>
    </row>
    <row r="130" spans="1:6" ht="12.75" customHeight="1" x14ac:dyDescent="0.2">
      <c r="A130" s="63">
        <v>6631</v>
      </c>
      <c r="B130" s="65" t="s">
        <v>263</v>
      </c>
      <c r="C130" s="247" t="s">
        <v>264</v>
      </c>
      <c r="D130" s="194">
        <v>0</v>
      </c>
      <c r="E130" s="194">
        <v>955</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43442.46</v>
      </c>
      <c r="E134" s="60">
        <f t="shared" si="25"/>
        <v>39327.199999999997</v>
      </c>
      <c r="F134" s="45">
        <f t="shared" ref="F134:F229" si="26">IF(D134&lt;&gt;0,IF(E134/D134&gt;=100,"&gt;&gt;100",E134/D134*100),"-")</f>
        <v>90.527101826185714</v>
      </c>
    </row>
    <row r="135" spans="1:6" ht="24" x14ac:dyDescent="0.2">
      <c r="A135" s="63">
        <v>671</v>
      </c>
      <c r="B135" s="182" t="s">
        <v>273</v>
      </c>
      <c r="C135" s="247" t="s">
        <v>274</v>
      </c>
      <c r="D135" s="60">
        <f t="shared" ref="D135:E135" si="27">SUM(D136:D138)</f>
        <v>43442.46</v>
      </c>
      <c r="E135" s="60">
        <f t="shared" si="27"/>
        <v>39327.199999999997</v>
      </c>
      <c r="F135" s="45">
        <f t="shared" si="26"/>
        <v>90.527101826185714</v>
      </c>
    </row>
    <row r="136" spans="1:6" ht="12.75" customHeight="1" x14ac:dyDescent="0.2">
      <c r="A136" s="63">
        <v>6711</v>
      </c>
      <c r="B136" s="65" t="s">
        <v>275</v>
      </c>
      <c r="C136" s="247" t="s">
        <v>276</v>
      </c>
      <c r="D136" s="194">
        <v>43442.46</v>
      </c>
      <c r="E136" s="194">
        <v>39327.199999999997</v>
      </c>
      <c r="F136" s="45">
        <f t="shared" si="26"/>
        <v>90.527101826185714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676095.84</v>
      </c>
      <c r="E152" s="60">
        <f>E153+E164+E202+E221+E230+E262+E273</f>
        <v>578566.16999999993</v>
      </c>
      <c r="F152" s="45">
        <f t="shared" si="26"/>
        <v>85.574579189837934</v>
      </c>
    </row>
    <row r="153" spans="1:6" ht="12.75" customHeight="1" x14ac:dyDescent="0.2">
      <c r="A153" s="63">
        <v>31</v>
      </c>
      <c r="B153" s="64" t="s">
        <v>308</v>
      </c>
      <c r="C153" s="247" t="s">
        <v>3</v>
      </c>
      <c r="D153" s="60">
        <f t="shared" ref="D153:E153" si="30">D154+D159+D160</f>
        <v>612558.19999999995</v>
      </c>
      <c r="E153" s="60">
        <f t="shared" si="30"/>
        <v>523677.86</v>
      </c>
      <c r="F153" s="45">
        <f t="shared" si="26"/>
        <v>85.490302798983024</v>
      </c>
    </row>
    <row r="154" spans="1:6" ht="12.75" customHeight="1" x14ac:dyDescent="0.2">
      <c r="A154" s="63">
        <v>311</v>
      </c>
      <c r="B154" s="64" t="s">
        <v>309</v>
      </c>
      <c r="C154" s="247" t="s">
        <v>310</v>
      </c>
      <c r="D154" s="60">
        <f t="shared" ref="D154:E154" si="31">SUM(D155:D158)</f>
        <v>422292.26</v>
      </c>
      <c r="E154" s="60">
        <f t="shared" si="31"/>
        <v>353532.38</v>
      </c>
      <c r="F154" s="45">
        <f t="shared" si="26"/>
        <v>83.717466192726334</v>
      </c>
    </row>
    <row r="155" spans="1:6" ht="12.75" customHeight="1" x14ac:dyDescent="0.2">
      <c r="A155" s="63">
        <v>3111</v>
      </c>
      <c r="B155" s="64" t="s">
        <v>311</v>
      </c>
      <c r="C155" s="247" t="s">
        <v>312</v>
      </c>
      <c r="D155" s="194">
        <v>398657.82</v>
      </c>
      <c r="E155" s="194">
        <v>333735.08</v>
      </c>
      <c r="F155" s="45">
        <f t="shared" si="26"/>
        <v>83.714670390762691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23607.55</v>
      </c>
      <c r="E157" s="194">
        <v>19779.29</v>
      </c>
      <c r="F157" s="45">
        <f t="shared" si="26"/>
        <v>83.78374714868761</v>
      </c>
    </row>
    <row r="158" spans="1:6" ht="12.75" customHeight="1" x14ac:dyDescent="0.2">
      <c r="A158" s="63">
        <v>3114</v>
      </c>
      <c r="B158" s="65" t="s">
        <v>317</v>
      </c>
      <c r="C158" s="247" t="s">
        <v>318</v>
      </c>
      <c r="D158" s="194">
        <v>26.89</v>
      </c>
      <c r="E158" s="194">
        <v>18.010000000000002</v>
      </c>
      <c r="F158" s="45">
        <f t="shared" si="26"/>
        <v>66.976571216065466</v>
      </c>
    </row>
    <row r="159" spans="1:6" ht="12.75" customHeight="1" x14ac:dyDescent="0.2">
      <c r="A159" s="63">
        <v>312</v>
      </c>
      <c r="B159" s="65" t="s">
        <v>319</v>
      </c>
      <c r="C159" s="247" t="s">
        <v>320</v>
      </c>
      <c r="D159" s="194">
        <v>3682.39</v>
      </c>
      <c r="E159" s="194">
        <v>9045.3799999999992</v>
      </c>
      <c r="F159" s="45">
        <f t="shared" si="26"/>
        <v>245.63883782000278</v>
      </c>
    </row>
    <row r="160" spans="1:6" ht="12.75" customHeight="1" x14ac:dyDescent="0.2">
      <c r="A160" s="63">
        <v>313</v>
      </c>
      <c r="B160" s="65" t="s">
        <v>321</v>
      </c>
      <c r="C160" s="247" t="s">
        <v>322</v>
      </c>
      <c r="D160" s="60">
        <f t="shared" ref="D160:E160" si="32">SUM(D161:D163)</f>
        <v>186583.55</v>
      </c>
      <c r="E160" s="60">
        <f t="shared" si="32"/>
        <v>161100.1</v>
      </c>
      <c r="F160" s="45">
        <f t="shared" si="26"/>
        <v>86.342070348645422</v>
      </c>
    </row>
    <row r="161" spans="1:6" ht="12.75" customHeight="1" x14ac:dyDescent="0.2">
      <c r="A161" s="63">
        <v>3131</v>
      </c>
      <c r="B161" s="65" t="s">
        <v>323</v>
      </c>
      <c r="C161" s="247" t="s">
        <v>324</v>
      </c>
      <c r="D161" s="194">
        <v>106123.23</v>
      </c>
      <c r="E161" s="194">
        <v>89011.88</v>
      </c>
      <c r="F161" s="45">
        <f t="shared" si="26"/>
        <v>83.875961935949377</v>
      </c>
    </row>
    <row r="162" spans="1:6" ht="12.75" customHeight="1" x14ac:dyDescent="0.2">
      <c r="A162" s="63">
        <v>3132</v>
      </c>
      <c r="B162" s="65" t="s">
        <v>325</v>
      </c>
      <c r="C162" s="247" t="s">
        <v>326</v>
      </c>
      <c r="D162" s="194">
        <v>80460.320000000007</v>
      </c>
      <c r="E162" s="194">
        <v>72088.22</v>
      </c>
      <c r="F162" s="45">
        <f t="shared" si="26"/>
        <v>89.594746826758822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63537.64</v>
      </c>
      <c r="E164" s="60">
        <f>E165+E170+E178+E188+E189+E194</f>
        <v>53808.98</v>
      </c>
      <c r="F164" s="45">
        <f t="shared" si="26"/>
        <v>84.68835166052753</v>
      </c>
    </row>
    <row r="165" spans="1:6" ht="12.75" customHeight="1" x14ac:dyDescent="0.2">
      <c r="A165" s="63">
        <v>321</v>
      </c>
      <c r="B165" s="64" t="s">
        <v>331</v>
      </c>
      <c r="C165" s="247" t="s">
        <v>332</v>
      </c>
      <c r="D165" s="60">
        <f t="shared" ref="D165:E165" si="33">SUM(D166:D169)</f>
        <v>17133.04</v>
      </c>
      <c r="E165" s="60">
        <f t="shared" si="33"/>
        <v>12391.65</v>
      </c>
      <c r="F165" s="45">
        <f t="shared" si="26"/>
        <v>72.326043714367088</v>
      </c>
    </row>
    <row r="166" spans="1:6" ht="12.75" customHeight="1" x14ac:dyDescent="0.2">
      <c r="A166" s="63">
        <v>3211</v>
      </c>
      <c r="B166" s="64" t="s">
        <v>333</v>
      </c>
      <c r="C166" s="247" t="s">
        <v>334</v>
      </c>
      <c r="D166" s="194">
        <v>2073.4499999999998</v>
      </c>
      <c r="E166" s="194">
        <v>1620.09</v>
      </c>
      <c r="F166" s="45">
        <f t="shared" si="26"/>
        <v>78.134992403964404</v>
      </c>
    </row>
    <row r="167" spans="1:6" ht="12.75" customHeight="1" x14ac:dyDescent="0.2">
      <c r="A167" s="63">
        <v>3212</v>
      </c>
      <c r="B167" s="64" t="s">
        <v>335</v>
      </c>
      <c r="C167" s="247" t="s">
        <v>336</v>
      </c>
      <c r="D167" s="194">
        <v>14969.59</v>
      </c>
      <c r="E167" s="194">
        <v>10564.63</v>
      </c>
      <c r="F167" s="45">
        <f t="shared" si="26"/>
        <v>70.573943574940927</v>
      </c>
    </row>
    <row r="168" spans="1:6" ht="12.75" customHeight="1" x14ac:dyDescent="0.2">
      <c r="A168" s="63">
        <v>3213</v>
      </c>
      <c r="B168" s="64" t="s">
        <v>337</v>
      </c>
      <c r="C168" s="247" t="s">
        <v>338</v>
      </c>
      <c r="D168" s="194">
        <v>90</v>
      </c>
      <c r="E168" s="194">
        <v>100</v>
      </c>
      <c r="F168" s="45">
        <f t="shared" si="26"/>
        <v>111.11111111111111</v>
      </c>
    </row>
    <row r="169" spans="1:6" ht="12.75" customHeight="1" x14ac:dyDescent="0.2">
      <c r="A169" s="63">
        <v>3214</v>
      </c>
      <c r="B169" s="64" t="s">
        <v>339</v>
      </c>
      <c r="C169" s="247" t="s">
        <v>340</v>
      </c>
      <c r="D169" s="194">
        <v>0</v>
      </c>
      <c r="E169" s="194">
        <v>106.93</v>
      </c>
      <c r="F169" s="45" t="str">
        <f t="shared" si="26"/>
        <v>-</v>
      </c>
    </row>
    <row r="170" spans="1:6" ht="12.75" customHeight="1" x14ac:dyDescent="0.2">
      <c r="A170" s="63">
        <v>322</v>
      </c>
      <c r="B170" s="64" t="s">
        <v>341</v>
      </c>
      <c r="C170" s="247" t="s">
        <v>342</v>
      </c>
      <c r="D170" s="60">
        <f t="shared" ref="D170:E170" si="34">SUM(D171:D177)</f>
        <v>15906.150000000001</v>
      </c>
      <c r="E170" s="60">
        <f t="shared" si="34"/>
        <v>13558.33</v>
      </c>
      <c r="F170" s="45">
        <f t="shared" si="26"/>
        <v>85.239545710307013</v>
      </c>
    </row>
    <row r="171" spans="1:6" ht="12.75" customHeight="1" x14ac:dyDescent="0.2">
      <c r="A171" s="63">
        <v>3221</v>
      </c>
      <c r="B171" s="64" t="s">
        <v>343</v>
      </c>
      <c r="C171" s="247" t="s">
        <v>344</v>
      </c>
      <c r="D171" s="194">
        <v>3119.11</v>
      </c>
      <c r="E171" s="194">
        <v>1945.87</v>
      </c>
      <c r="F171" s="45">
        <f t="shared" si="26"/>
        <v>62.385424047244243</v>
      </c>
    </row>
    <row r="172" spans="1:6" ht="12.75" customHeight="1" x14ac:dyDescent="0.2">
      <c r="A172" s="63">
        <v>3222</v>
      </c>
      <c r="B172" s="64" t="s">
        <v>345</v>
      </c>
      <c r="C172" s="247" t="s">
        <v>346</v>
      </c>
      <c r="D172" s="194">
        <v>958.23</v>
      </c>
      <c r="E172" s="194">
        <v>1296.51</v>
      </c>
      <c r="F172" s="45">
        <f t="shared" si="26"/>
        <v>135.30258914874301</v>
      </c>
    </row>
    <row r="173" spans="1:6" ht="12.75" customHeight="1" x14ac:dyDescent="0.2">
      <c r="A173" s="63">
        <v>3223</v>
      </c>
      <c r="B173" s="65" t="s">
        <v>347</v>
      </c>
      <c r="C173" s="247" t="s">
        <v>348</v>
      </c>
      <c r="D173" s="194">
        <v>10554.43</v>
      </c>
      <c r="E173" s="194">
        <v>8644.76</v>
      </c>
      <c r="F173" s="45">
        <f t="shared" si="26"/>
        <v>81.906460130959218</v>
      </c>
    </row>
    <row r="174" spans="1:6" ht="12.75" customHeight="1" x14ac:dyDescent="0.2">
      <c r="A174" s="63">
        <v>3224</v>
      </c>
      <c r="B174" s="65" t="s">
        <v>349</v>
      </c>
      <c r="C174" s="247" t="s">
        <v>350</v>
      </c>
      <c r="D174" s="194">
        <v>1148.3800000000001</v>
      </c>
      <c r="E174" s="194">
        <v>257.76</v>
      </c>
      <c r="F174" s="45">
        <f t="shared" si="26"/>
        <v>22.445531966770581</v>
      </c>
    </row>
    <row r="175" spans="1:6" ht="12.75" customHeight="1" x14ac:dyDescent="0.2">
      <c r="A175" s="63">
        <v>3225</v>
      </c>
      <c r="B175" s="65" t="s">
        <v>351</v>
      </c>
      <c r="C175" s="247" t="s">
        <v>352</v>
      </c>
      <c r="D175" s="194">
        <v>126</v>
      </c>
      <c r="E175" s="194">
        <v>1009</v>
      </c>
      <c r="F175" s="45">
        <f t="shared" si="26"/>
        <v>800.79365079365084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404.43</v>
      </c>
      <c r="F177" s="45" t="str">
        <f t="shared" si="26"/>
        <v>-</v>
      </c>
    </row>
    <row r="178" spans="1:6" ht="12.75" customHeight="1" x14ac:dyDescent="0.2">
      <c r="A178" s="63">
        <v>323</v>
      </c>
      <c r="B178" s="65" t="s">
        <v>357</v>
      </c>
      <c r="C178" s="247" t="s">
        <v>358</v>
      </c>
      <c r="D178" s="60">
        <f t="shared" ref="D178:E178" si="35">SUM(D179:D187)</f>
        <v>26534.639999999999</v>
      </c>
      <c r="E178" s="60">
        <f t="shared" si="35"/>
        <v>24037.82</v>
      </c>
      <c r="F178" s="45">
        <f t="shared" si="26"/>
        <v>90.590337762260958</v>
      </c>
    </row>
    <row r="179" spans="1:6" ht="12.75" customHeight="1" x14ac:dyDescent="0.2">
      <c r="A179" s="63">
        <v>3231</v>
      </c>
      <c r="B179" s="65" t="s">
        <v>359</v>
      </c>
      <c r="C179" s="247" t="s">
        <v>360</v>
      </c>
      <c r="D179" s="194">
        <v>1222.3900000000001</v>
      </c>
      <c r="E179" s="194">
        <v>948.01</v>
      </c>
      <c r="F179" s="45">
        <f t="shared" si="26"/>
        <v>77.553808522648254</v>
      </c>
    </row>
    <row r="180" spans="1:6" ht="12.75" customHeight="1" x14ac:dyDescent="0.2">
      <c r="A180" s="63">
        <v>3232</v>
      </c>
      <c r="B180" s="65" t="s">
        <v>361</v>
      </c>
      <c r="C180" s="247" t="s">
        <v>362</v>
      </c>
      <c r="D180" s="194">
        <v>645.48</v>
      </c>
      <c r="E180" s="194">
        <v>49</v>
      </c>
      <c r="F180" s="45">
        <f t="shared" si="26"/>
        <v>7.5912499225382666</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1649.73</v>
      </c>
      <c r="E182" s="194">
        <v>1589.55</v>
      </c>
      <c r="F182" s="45">
        <f t="shared" si="26"/>
        <v>96.3521303486025</v>
      </c>
    </row>
    <row r="183" spans="1:6" ht="12.75" customHeight="1" x14ac:dyDescent="0.2">
      <c r="A183" s="63">
        <v>3235</v>
      </c>
      <c r="B183" s="64" t="s">
        <v>367</v>
      </c>
      <c r="C183" s="247" t="s">
        <v>368</v>
      </c>
      <c r="D183" s="194">
        <v>198.6</v>
      </c>
      <c r="E183" s="194">
        <v>215.37</v>
      </c>
      <c r="F183" s="45">
        <f t="shared" si="26"/>
        <v>108.4441087613293</v>
      </c>
    </row>
    <row r="184" spans="1:6" ht="12.75" customHeight="1" x14ac:dyDescent="0.2">
      <c r="A184" s="63">
        <v>3236</v>
      </c>
      <c r="B184" s="64" t="s">
        <v>369</v>
      </c>
      <c r="C184" s="247" t="s">
        <v>370</v>
      </c>
      <c r="D184" s="194">
        <v>3200</v>
      </c>
      <c r="E184" s="194">
        <v>70</v>
      </c>
      <c r="F184" s="45">
        <f t="shared" si="26"/>
        <v>2.1875</v>
      </c>
    </row>
    <row r="185" spans="1:6" ht="12.75" customHeight="1" x14ac:dyDescent="0.2">
      <c r="A185" s="63">
        <v>3237</v>
      </c>
      <c r="B185" s="64" t="s">
        <v>371</v>
      </c>
      <c r="C185" s="247" t="s">
        <v>372</v>
      </c>
      <c r="D185" s="194">
        <v>18415.189999999999</v>
      </c>
      <c r="E185" s="194">
        <v>17564.13</v>
      </c>
      <c r="F185" s="45">
        <f t="shared" si="26"/>
        <v>95.378489171167942</v>
      </c>
    </row>
    <row r="186" spans="1:6" ht="12.75" customHeight="1" x14ac:dyDescent="0.2">
      <c r="A186" s="63">
        <v>3238</v>
      </c>
      <c r="B186" s="64" t="s">
        <v>373</v>
      </c>
      <c r="C186" s="247" t="s">
        <v>374</v>
      </c>
      <c r="D186" s="194">
        <v>618.23</v>
      </c>
      <c r="E186" s="194">
        <v>654.07000000000005</v>
      </c>
      <c r="F186" s="45">
        <f t="shared" si="26"/>
        <v>105.79719521860798</v>
      </c>
    </row>
    <row r="187" spans="1:6" ht="12.75" customHeight="1" x14ac:dyDescent="0.2">
      <c r="A187" s="63">
        <v>3239</v>
      </c>
      <c r="B187" s="64" t="s">
        <v>375</v>
      </c>
      <c r="C187" s="247" t="s">
        <v>376</v>
      </c>
      <c r="D187" s="194">
        <v>585.02</v>
      </c>
      <c r="E187" s="194">
        <v>2947.69</v>
      </c>
      <c r="F187" s="45">
        <f t="shared" si="26"/>
        <v>503.86140644764288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3963.8099999999995</v>
      </c>
      <c r="E194" s="60">
        <f t="shared" si="36"/>
        <v>3821.1800000000003</v>
      </c>
      <c r="F194" s="45">
        <f t="shared" si="26"/>
        <v>96.401694329445675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2725.64</v>
      </c>
      <c r="E196" s="194">
        <v>3005.52</v>
      </c>
      <c r="F196" s="45">
        <f t="shared" si="26"/>
        <v>110.26841402386229</v>
      </c>
    </row>
    <row r="197" spans="1:6" ht="12.75" customHeight="1" x14ac:dyDescent="0.2">
      <c r="A197" s="63">
        <v>3293</v>
      </c>
      <c r="B197" s="64" t="s">
        <v>395</v>
      </c>
      <c r="C197" s="247" t="s">
        <v>396</v>
      </c>
      <c r="D197" s="194">
        <v>42.54</v>
      </c>
      <c r="E197" s="194">
        <v>50.63</v>
      </c>
      <c r="F197" s="45">
        <f t="shared" si="26"/>
        <v>119.0173953925717</v>
      </c>
    </row>
    <row r="198" spans="1:6" ht="12.75" customHeight="1" x14ac:dyDescent="0.2">
      <c r="A198" s="63">
        <v>3294</v>
      </c>
      <c r="B198" s="64" t="s">
        <v>397</v>
      </c>
      <c r="C198" s="247" t="s">
        <v>398</v>
      </c>
      <c r="D198" s="194">
        <v>40</v>
      </c>
      <c r="E198" s="194">
        <v>0</v>
      </c>
      <c r="F198" s="45">
        <f t="shared" si="26"/>
        <v>0</v>
      </c>
    </row>
    <row r="199" spans="1:6" ht="12.75" customHeight="1" x14ac:dyDescent="0.2">
      <c r="A199" s="63">
        <v>3295</v>
      </c>
      <c r="B199" s="64" t="s">
        <v>399</v>
      </c>
      <c r="C199" s="247" t="s">
        <v>400</v>
      </c>
      <c r="D199" s="194">
        <v>763.26</v>
      </c>
      <c r="E199" s="194">
        <v>543.03</v>
      </c>
      <c r="F199" s="45">
        <f t="shared" si="26"/>
        <v>71.146136310038514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392.37</v>
      </c>
      <c r="E201" s="194">
        <v>222</v>
      </c>
      <c r="F201" s="45">
        <f t="shared" si="26"/>
        <v>56.57924917807172</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1079.33</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1079.33</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1079.33</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676095.84</v>
      </c>
      <c r="E299" s="60">
        <f>E152-E297+E298</f>
        <v>578566.16999999993</v>
      </c>
      <c r="F299" s="45">
        <f t="shared" si="68"/>
        <v>85.574579189837934</v>
      </c>
    </row>
    <row r="300" spans="1:6" ht="12.75" customHeight="1" x14ac:dyDescent="0.2">
      <c r="A300" s="63" t="s">
        <v>581</v>
      </c>
      <c r="B300" s="64" t="s">
        <v>592</v>
      </c>
      <c r="C300" s="247" t="s">
        <v>593</v>
      </c>
      <c r="D300" s="60">
        <f>IF(D6&gt;=D299,D6-D299,0)</f>
        <v>0</v>
      </c>
      <c r="E300" s="60">
        <f>IF(E6&gt;=E299,E6-E299,0)</f>
        <v>375.40000000002328</v>
      </c>
      <c r="F300" s="45" t="str">
        <f t="shared" si="68"/>
        <v>-</v>
      </c>
    </row>
    <row r="301" spans="1:6" ht="12.75" customHeight="1" x14ac:dyDescent="0.2">
      <c r="A301" s="63" t="s">
        <v>581</v>
      </c>
      <c r="B301" s="64" t="s">
        <v>594</v>
      </c>
      <c r="C301" s="247" t="s">
        <v>595</v>
      </c>
      <c r="D301" s="60">
        <f>IF(D299&gt;=D6,D299-D6,0)</f>
        <v>155347.78999999998</v>
      </c>
      <c r="E301" s="60">
        <f>IF(E299&gt;=E6,E299-E6,0)</f>
        <v>0</v>
      </c>
      <c r="F301" s="45">
        <f t="shared" si="68"/>
        <v>0</v>
      </c>
    </row>
    <row r="302" spans="1:6" ht="12.75" customHeight="1" x14ac:dyDescent="0.2">
      <c r="A302" s="63">
        <v>92211</v>
      </c>
      <c r="B302" s="64" t="s">
        <v>596</v>
      </c>
      <c r="C302" s="247" t="s">
        <v>597</v>
      </c>
      <c r="D302" s="194">
        <v>104373.31</v>
      </c>
      <c r="E302" s="194">
        <v>0</v>
      </c>
      <c r="F302" s="45">
        <f t="shared" si="68"/>
        <v>0</v>
      </c>
    </row>
    <row r="303" spans="1:6" ht="12.75" customHeight="1" x14ac:dyDescent="0.2">
      <c r="A303" s="63">
        <v>92221</v>
      </c>
      <c r="B303" s="64" t="s">
        <v>598</v>
      </c>
      <c r="C303" s="247" t="s">
        <v>599</v>
      </c>
      <c r="D303" s="194">
        <v>0</v>
      </c>
      <c r="E303" s="194">
        <v>179732.45</v>
      </c>
      <c r="F303" s="45" t="str">
        <f t="shared" si="68"/>
        <v>-</v>
      </c>
    </row>
    <row r="304" spans="1:6" ht="12.75" customHeight="1" x14ac:dyDescent="0.2">
      <c r="A304" s="63">
        <v>96</v>
      </c>
      <c r="B304" s="220" t="s">
        <v>600</v>
      </c>
      <c r="C304" s="247" t="s">
        <v>601</v>
      </c>
      <c r="D304" s="194">
        <v>157903.70000000001</v>
      </c>
      <c r="E304" s="194">
        <v>188574.9</v>
      </c>
      <c r="F304" s="45">
        <f t="shared" si="68"/>
        <v>119.42399069812801</v>
      </c>
    </row>
    <row r="305" spans="1:6" ht="12" x14ac:dyDescent="0.2">
      <c r="A305" s="63">
        <v>9661</v>
      </c>
      <c r="B305" s="220" t="s">
        <v>602</v>
      </c>
      <c r="C305" s="247" t="s">
        <v>603</v>
      </c>
      <c r="D305" s="194">
        <v>2376</v>
      </c>
      <c r="E305" s="194">
        <v>1928</v>
      </c>
      <c r="F305" s="45">
        <f t="shared" si="68"/>
        <v>81.144781144781149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110</v>
      </c>
      <c r="E360" s="60">
        <f t="shared" si="86"/>
        <v>2528.75</v>
      </c>
      <c r="F360" s="45">
        <f t="shared" si="72"/>
        <v>2298.8636363636365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110</v>
      </c>
      <c r="E373" s="60">
        <f t="shared" si="90"/>
        <v>2528.75</v>
      </c>
      <c r="F373" s="45">
        <f t="shared" si="72"/>
        <v>2298.8636363636365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110</v>
      </c>
      <c r="E379" s="60">
        <f t="shared" si="92"/>
        <v>2528.75</v>
      </c>
      <c r="F379" s="45">
        <f t="shared" si="72"/>
        <v>2298.8636363636365</v>
      </c>
    </row>
    <row r="380" spans="1:6" ht="12.75" customHeight="1" x14ac:dyDescent="0.2">
      <c r="A380" s="63">
        <v>4221</v>
      </c>
      <c r="B380" s="64" t="s">
        <v>647</v>
      </c>
      <c r="C380" s="247" t="s">
        <v>739</v>
      </c>
      <c r="D380" s="194">
        <v>110</v>
      </c>
      <c r="E380" s="194">
        <v>2528.75</v>
      </c>
      <c r="F380" s="45">
        <f t="shared" si="72"/>
        <v>2298.8636363636365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110</v>
      </c>
      <c r="E418" s="60">
        <f t="shared" si="102"/>
        <v>2528.75</v>
      </c>
      <c r="F418" s="45">
        <f t="shared" si="72"/>
        <v>2298.8636363636365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5.17</v>
      </c>
      <c r="E421" s="194">
        <v>0</v>
      </c>
      <c r="F421" s="45">
        <f t="shared" si="72"/>
        <v>0</v>
      </c>
    </row>
    <row r="422" spans="1:6" ht="12.75" customHeight="1" x14ac:dyDescent="0.2">
      <c r="A422" s="63" t="s">
        <v>581</v>
      </c>
      <c r="B422" s="64" t="s">
        <v>802</v>
      </c>
      <c r="C422" s="247" t="s">
        <v>803</v>
      </c>
      <c r="D422" s="60">
        <f>D6+D308</f>
        <v>520748.05</v>
      </c>
      <c r="E422" s="60">
        <f>E6+E308</f>
        <v>578941.56999999995</v>
      </c>
      <c r="F422" s="45">
        <f t="shared" si="72"/>
        <v>111.17498567685466</v>
      </c>
    </row>
    <row r="423" spans="1:6" ht="12.75" customHeight="1" x14ac:dyDescent="0.2">
      <c r="A423" s="63" t="s">
        <v>581</v>
      </c>
      <c r="B423" s="64" t="s">
        <v>804</v>
      </c>
      <c r="C423" s="247" t="s">
        <v>805</v>
      </c>
      <c r="D423" s="60">
        <f t="shared" ref="D423:E423" si="103">D299+D360</f>
        <v>676205.84</v>
      </c>
      <c r="E423" s="60">
        <f t="shared" si="103"/>
        <v>581094.91999999993</v>
      </c>
      <c r="F423" s="45">
        <f t="shared" si="72"/>
        <v>85.934620144658908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155457.78999999998</v>
      </c>
      <c r="E425" s="60">
        <f t="shared" si="105"/>
        <v>2153.3499999999767</v>
      </c>
      <c r="F425" s="45">
        <f t="shared" si="72"/>
        <v>1.3851669961344344</v>
      </c>
    </row>
    <row r="426" spans="1:6" ht="12.75" customHeight="1" x14ac:dyDescent="0.2">
      <c r="A426" s="251" t="s">
        <v>810</v>
      </c>
      <c r="B426" s="183" t="s">
        <v>811</v>
      </c>
      <c r="C426" s="252" t="s">
        <v>812</v>
      </c>
      <c r="D426" s="60">
        <f t="shared" ref="D426:E426" si="106">IF(D302-D303+D419-D420&gt;=0,D302-D303+D419-D420,0)</f>
        <v>104373.31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179732.45</v>
      </c>
      <c r="F427" s="45" t="str">
        <f t="shared" si="72"/>
        <v>-</v>
      </c>
    </row>
    <row r="428" spans="1:6" ht="24" x14ac:dyDescent="0.2">
      <c r="A428" s="249" t="s">
        <v>815</v>
      </c>
      <c r="B428" s="243" t="s">
        <v>816</v>
      </c>
      <c r="C428" s="250" t="s">
        <v>817</v>
      </c>
      <c r="D428" s="81">
        <f t="shared" ref="D428:E428" si="108">D304+D421</f>
        <v>157908.87000000002</v>
      </c>
      <c r="E428" s="81">
        <f t="shared" si="108"/>
        <v>188574.9</v>
      </c>
      <c r="F428" s="61">
        <f t="shared" si="72"/>
        <v>119.42008070857575</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520748.05</v>
      </c>
      <c r="E643" s="60">
        <f>E422+E430</f>
        <v>578941.56999999995</v>
      </c>
      <c r="F643" s="45">
        <f t="shared" si="109"/>
        <v>111.17498567685466</v>
      </c>
    </row>
    <row r="644" spans="1:6" ht="12.75" customHeight="1" x14ac:dyDescent="0.2">
      <c r="A644" s="63" t="s">
        <v>581</v>
      </c>
      <c r="B644" s="64" t="s">
        <v>1237</v>
      </c>
      <c r="C644" s="247" t="s">
        <v>1238</v>
      </c>
      <c r="D644" s="60">
        <f>D423+D535</f>
        <v>676205.84</v>
      </c>
      <c r="E644" s="60">
        <f>E423+E535</f>
        <v>581094.91999999993</v>
      </c>
      <c r="F644" s="45">
        <f t="shared" si="109"/>
        <v>85.934620144658908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155457.78999999998</v>
      </c>
      <c r="E646" s="60">
        <f t="shared" si="164"/>
        <v>2153.3499999999767</v>
      </c>
      <c r="F646" s="45">
        <f t="shared" si="109"/>
        <v>1.3851669961344344</v>
      </c>
    </row>
    <row r="647" spans="1:6" ht="24" x14ac:dyDescent="0.2">
      <c r="A647" s="251" t="s">
        <v>1243</v>
      </c>
      <c r="B647" s="64" t="s">
        <v>1244</v>
      </c>
      <c r="C647" s="252" t="s">
        <v>1243</v>
      </c>
      <c r="D647" s="60">
        <f>IF(D426-D427+D641-D642&gt;=0,D426-D427+D641-D642,0)</f>
        <v>104373.31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179732.45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51084.479999999981</v>
      </c>
      <c r="E650" s="60">
        <f t="shared" si="166"/>
        <v>181885.8</v>
      </c>
      <c r="F650" s="45">
        <f t="shared" si="109"/>
        <v>356.04903876872203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4562.3500000000004</v>
      </c>
      <c r="E654" s="194">
        <v>6239.21</v>
      </c>
      <c r="F654" s="45">
        <f t="shared" si="167"/>
        <v>136.75430425109866</v>
      </c>
    </row>
    <row r="655" spans="1:6" ht="12.75" customHeight="1" x14ac:dyDescent="0.2">
      <c r="A655" s="63" t="s">
        <v>1258</v>
      </c>
      <c r="B655" s="64" t="s">
        <v>1259</v>
      </c>
      <c r="C655" s="247" t="s">
        <v>1258</v>
      </c>
      <c r="D655" s="194">
        <v>4562.3500000000004</v>
      </c>
      <c r="E655" s="194">
        <v>6239.21</v>
      </c>
      <c r="F655" s="45">
        <f t="shared" si="167"/>
        <v>136.75430425109866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71</v>
      </c>
      <c r="E658" s="253">
        <v>72</v>
      </c>
      <c r="F658" s="45">
        <f t="shared" si="167"/>
        <v>101.40845070422534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60</v>
      </c>
      <c r="E660" s="253">
        <v>60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473483.99</v>
      </c>
      <c r="E683" s="192">
        <v>534173.41</v>
      </c>
      <c r="F683" s="71">
        <f t="shared" si="167"/>
        <v>112.81762874389905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923.13</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30</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441.44</v>
      </c>
      <c r="E733" s="192">
        <v>0</v>
      </c>
      <c r="F733" s="71">
        <f t="shared" si="167"/>
        <v>0</v>
      </c>
    </row>
    <row r="734" spans="1:6" ht="12.75" customHeight="1" x14ac:dyDescent="0.2">
      <c r="A734" s="70">
        <v>32121</v>
      </c>
      <c r="B734" s="65" t="s">
        <v>1397</v>
      </c>
      <c r="C734" s="278" t="s">
        <v>1398</v>
      </c>
      <c r="D734" s="192">
        <v>14969.59</v>
      </c>
      <c r="E734" s="192">
        <v>10564.63</v>
      </c>
      <c r="F734" s="71">
        <f t="shared" si="167"/>
        <v>70.573943574940927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3200</v>
      </c>
      <c r="E736" s="194">
        <v>0</v>
      </c>
      <c r="F736" s="45">
        <f t="shared" si="167"/>
        <v>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18316.189999999999</v>
      </c>
      <c r="E738" s="194">
        <v>17364.13</v>
      </c>
      <c r="F738" s="45">
        <f t="shared" si="167"/>
        <v>94.802084931418605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orizontalDpi="4294967293" verticalDpi="4294967293"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7</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18049</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Kasalo</cp:lastModifiedBy>
  <cp:lastPrinted>2026-04-13T11:46:47Z</cp:lastPrinted>
  <dcterms:created xsi:type="dcterms:W3CDTF">2022-04-01T05:14:30Z</dcterms:created>
  <dcterms:modified xsi:type="dcterms:W3CDTF">2026-04-13T11:48:07Z</dcterms:modified>
</cp:coreProperties>
</file>