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Računovodstvo\Desktop\ANA\FINANCIJSKI IZVJEŠTAJ\2023\"/>
    </mc:Choice>
  </mc:AlternateContent>
  <xr:revisionPtr revIDLastSave="0" documentId="13_ncr:1_{38EB145C-37FB-478E-983C-57AEFDA2174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G306" i="9"/>
  <c r="F306" i="9"/>
  <c r="E306" i="9"/>
  <c r="B306" i="9"/>
  <c r="H305" i="9"/>
  <c r="G305" i="9"/>
  <c r="F305" i="9"/>
  <c r="E305" i="9"/>
  <c r="B305" i="9"/>
  <c r="H304" i="9"/>
  <c r="G304" i="9"/>
  <c r="F304" i="9"/>
  <c r="E304" i="9"/>
  <c r="B304" i="9"/>
  <c r="H303" i="9"/>
  <c r="G303" i="9"/>
  <c r="F303" i="9"/>
  <c r="E303" i="9"/>
  <c r="B303" i="9"/>
  <c r="H302" i="9"/>
  <c r="G302" i="9"/>
  <c r="F302" i="9"/>
  <c r="E302" i="9"/>
  <c r="B302" i="9"/>
  <c r="H301" i="9"/>
  <c r="G301" i="9"/>
  <c r="F301" i="9"/>
  <c r="E301" i="9"/>
  <c r="B301" i="9"/>
  <c r="H300" i="9"/>
  <c r="G300" i="9"/>
  <c r="F300" i="9"/>
  <c r="E300" i="9"/>
  <c r="B300" i="9"/>
  <c r="H299" i="9"/>
  <c r="G299" i="9"/>
  <c r="F299" i="9"/>
  <c r="E299" i="9"/>
  <c r="B299" i="9"/>
  <c r="H298" i="9"/>
  <c r="G298" i="9"/>
  <c r="F298" i="9"/>
  <c r="E298" i="9"/>
  <c r="B298" i="9"/>
  <c r="H297" i="9"/>
  <c r="G297" i="9"/>
  <c r="F297" i="9"/>
  <c r="E297" i="9"/>
  <c r="B297" i="9"/>
  <c r="H296" i="9"/>
  <c r="G296" i="9"/>
  <c r="F296" i="9"/>
  <c r="E296" i="9"/>
  <c r="B296" i="9"/>
  <c r="H295" i="9"/>
  <c r="G295" i="9"/>
  <c r="F295" i="9"/>
  <c r="E295" i="9"/>
  <c r="B295" i="9"/>
  <c r="H294" i="9"/>
  <c r="G294" i="9"/>
  <c r="F294" i="9"/>
  <c r="E294" i="9"/>
  <c r="B294" i="9"/>
  <c r="H293" i="9"/>
  <c r="G293" i="9"/>
  <c r="F293" i="9"/>
  <c r="E293" i="9"/>
  <c r="B293" i="9"/>
  <c r="H292" i="9"/>
  <c r="G292" i="9"/>
  <c r="F292" i="9"/>
  <c r="E292" i="9"/>
  <c r="B292" i="9"/>
  <c r="H291" i="9"/>
  <c r="G291" i="9"/>
  <c r="F291" i="9"/>
  <c r="E291" i="9"/>
  <c r="B291" i="9"/>
  <c r="F290" i="9"/>
  <c r="F289" i="9"/>
  <c r="H288" i="9"/>
  <c r="G288" i="9"/>
  <c r="F288" i="9"/>
  <c r="E288" i="9"/>
  <c r="B288" i="9"/>
  <c r="H287" i="9"/>
  <c r="G287" i="9"/>
  <c r="F287" i="9"/>
  <c r="E287" i="9"/>
  <c r="B287" i="9"/>
  <c r="H286" i="9"/>
  <c r="G286" i="9"/>
  <c r="F286" i="9"/>
  <c r="E286" i="9"/>
  <c r="B286" i="9"/>
  <c r="H285" i="9"/>
  <c r="G285" i="9"/>
  <c r="F285" i="9"/>
  <c r="E285" i="9"/>
  <c r="B285" i="9"/>
  <c r="F284" i="9"/>
  <c r="H283" i="9"/>
  <c r="G283" i="9"/>
  <c r="F283" i="9"/>
  <c r="E283" i="9"/>
  <c r="B283" i="9"/>
  <c r="H282" i="9"/>
  <c r="G282" i="9"/>
  <c r="F282" i="9"/>
  <c r="E282" i="9"/>
  <c r="B282" i="9"/>
  <c r="H281" i="9"/>
  <c r="G281" i="9"/>
  <c r="F281" i="9"/>
  <c r="E281" i="9"/>
  <c r="B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F180" i="5" s="1"/>
  <c r="F179" i="5"/>
  <c r="F178" i="5"/>
  <c r="E177" i="5"/>
  <c r="H307"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E290" i="4"/>
  <c r="D286" i="1" s="1"/>
  <c r="D289" i="4"/>
  <c r="F151" i="4"/>
  <c r="E413" i="4"/>
  <c r="E291" i="4"/>
  <c r="D287" i="1" s="1"/>
  <c r="H21" i="9"/>
  <c r="G21" i="9"/>
  <c r="E21" i="9" s="1"/>
  <c r="F152" i="4"/>
  <c r="D407" i="4"/>
  <c r="F298" i="4"/>
  <c r="D408" i="4"/>
  <c r="F350" i="4"/>
  <c r="E408" i="4"/>
  <c r="D403" i="1" s="1"/>
  <c r="D643" i="4"/>
  <c r="F416" i="4"/>
  <c r="D644" i="4"/>
  <c r="F417" i="4"/>
  <c r="E644" i="4"/>
  <c r="D638" i="1" s="1"/>
  <c r="D635" i="4"/>
  <c r="F420" i="4"/>
  <c r="D636" i="4"/>
  <c r="F528" i="4"/>
  <c r="E636" i="4"/>
  <c r="D630" i="1" s="1"/>
  <c r="G143" i="9"/>
  <c r="E143" i="9" s="1"/>
  <c r="B143" i="9" s="1"/>
  <c r="F603" i="4"/>
  <c r="G284" i="9"/>
  <c r="E284" i="9" s="1"/>
  <c r="B284" i="9" s="1"/>
  <c r="G278" i="9"/>
  <c r="E278" i="9" s="1"/>
  <c r="F6" i="5"/>
  <c r="G289" i="9"/>
  <c r="E289" i="9" s="1"/>
  <c r="B289" i="9" s="1"/>
  <c r="F88" i="5"/>
  <c r="G290" i="9"/>
  <c r="E290" i="9" s="1"/>
  <c r="B290" i="9" s="1"/>
  <c r="F149" i="5"/>
  <c r="G307" i="9"/>
  <c r="E307" i="9" s="1"/>
  <c r="B307" i="9" s="1"/>
  <c r="F177" i="5"/>
  <c r="G309" i="9"/>
  <c r="E309" i="9" s="1"/>
  <c r="B309" i="9" s="1"/>
  <c r="F190" i="5"/>
  <c r="G310" i="9"/>
  <c r="E310" i="9" s="1"/>
  <c r="B310" i="9" s="1"/>
  <c r="F206" i="5"/>
  <c r="D141" i="6"/>
  <c r="F5" i="6"/>
  <c r="B315" i="9"/>
  <c r="E314" i="9"/>
  <c r="I10" i="3" s="1"/>
  <c r="D42" i="8"/>
  <c r="H19" i="9"/>
  <c r="E19" i="9" s="1"/>
  <c r="B19"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K1450" i="9" l="1"/>
  <c r="G313" i="9"/>
  <c r="E313" i="9" s="1"/>
  <c r="B313" i="9" s="1"/>
  <c r="I34" i="3"/>
  <c r="C1517" i="1"/>
  <c r="G312" i="9"/>
  <c r="E312" i="9" s="1"/>
  <c r="F141" i="6"/>
  <c r="H28" i="3"/>
  <c r="C1435" i="1"/>
  <c r="G317" i="9"/>
  <c r="E317" i="9" s="1"/>
  <c r="B278" i="9"/>
  <c r="E277" i="9"/>
  <c r="F636" i="4"/>
  <c r="C630" i="1"/>
  <c r="F635" i="4"/>
  <c r="C629" i="1"/>
  <c r="F644" i="4"/>
  <c r="C638" i="1"/>
  <c r="F643" i="4"/>
  <c r="C637" i="1"/>
  <c r="F408" i="4"/>
  <c r="C403" i="1"/>
  <c r="F407" i="4"/>
  <c r="C402" i="1"/>
  <c r="B21"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317" i="9"/>
  <c r="E316" i="9"/>
  <c r="H1435" i="1"/>
  <c r="G1435" i="1"/>
  <c r="H9" i="3"/>
  <c r="B312" i="9"/>
  <c r="E311" i="9"/>
  <c r="H1517" i="1"/>
  <c r="G1517" i="1"/>
  <c r="H11" i="3"/>
  <c r="N3" i="9" l="1"/>
  <c r="I11" i="3"/>
  <c r="K3" i="9"/>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6" i="9"/>
  <c r="E276" i="9" s="1"/>
  <c r="B276" i="9" s="1"/>
  <c r="H635" i="1"/>
  <c r="G635" i="1"/>
  <c r="F645" i="4"/>
  <c r="H18" i="3"/>
  <c r="C639" i="1"/>
  <c r="H639" i="1" l="1"/>
  <c r="G639" i="1"/>
  <c r="H7" i="3"/>
  <c r="H640" i="1"/>
  <c r="G640" i="1"/>
  <c r="J3" i="9" l="1"/>
  <c r="H274" i="9" l="1"/>
  <c r="G274" i="9"/>
  <c r="E274" i="9" s="1"/>
  <c r="M272" i="9"/>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2" i="9"/>
  <c r="F20" i="9"/>
  <c r="F3" i="9" s="1"/>
  <c r="B274" i="9"/>
  <c r="E20" i="9"/>
  <c r="I7" i="3"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<sst xmlns="http://schemas.openxmlformats.org/spreadsheetml/2006/main" count="4369" uniqueCount="3421">
  <si>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</si>
  <si>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</si>
  <si>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</si>
  <si>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</si>
  <si>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</si>
  <si>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</si>
  <si>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</si>
  <si>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</si>
  <si>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</si>
  <si>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</si>
  <si>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</si>
  <si>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</si>
  <si>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</si>
  <si>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</si>
  <si>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</si>
  <si>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</si>
  <si>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</si>
  <si>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</si>
  <si>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</si>
  <si>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</si>
  <si>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</si>
  <si>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</si>
  <si>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</si>
  <si>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</si>
  <si>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</si>
  <si>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</si>
  <si>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</si>
  <si>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</si>
  <si>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</si>
  <si>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</si>
  <si>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</si>
  <si>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ZDRASTVENA I VETERINARSKA ŠKOLA DR. ANDRIJE ŠTAMPARA VINKOVCI</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</si>
  <si>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</si>
  <si>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</si>
  <si>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</si>
  <si>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</si>
  <si>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</si>
  <si>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</si>
  <si>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</si>
  <si>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</si>
  <si>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</si>
  <si>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</si>
  <si>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</si>
  <si>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</si>
  <si>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</si>
  <si>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</si>
  <si>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</si>
  <si>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</si>
  <si>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</si>
  <si>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18049 - ZDRASTVENA I VETERINARSKA ŠKOLA DR. ANDRIJE ŠTAMPARA VINKOVCI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</si>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</sst>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1439479.88</v>
      </c>
      <c r="D2" s="6">
        <f>'PR-RAS'!E6</f>
        <v>1578642.03</v>
      </c>
      <c r="E2" s="6">
        <v>0</v>
      </c>
      <c r="F2" s="6">
        <v>0</v>
      </c>
      <c r="G2" s="7">
        <f t="shared" ref="G2:G264" si="0">(B2/1000)*(C2*1+D2*2)</f>
        <v>4596.7639399999998</v>
      </c>
      <c r="H2" s="7">
        <f t="shared" ref="H2:H264" si="1">ABS(C2-ROUND(C2,0))+ABS(D2-ROUND(D2,0))</f>
        <v>0.15000000013969839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1177149.8999999999</v>
      </c>
      <c r="D46" s="1">
        <f>'PR-RAS'!E50</f>
        <v>1369843.5299999998</v>
      </c>
      <c r="E46" s="1">
        <v>0</v>
      </c>
      <c r="F46" s="1">
        <v>0</v>
      </c>
      <c r="G46" s="2">
        <f t="shared" si="0"/>
        <v>176257.66319999998</v>
      </c>
      <c r="H46" s="2">
        <f t="shared" si="1"/>
        <v>0.57000000029802322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1162891.6099999999</v>
      </c>
      <c r="D64" s="1">
        <f>'PR-RAS'!E68</f>
        <v>1353213.8499999999</v>
      </c>
      <c r="E64" s="1">
        <v>0</v>
      </c>
      <c r="F64" s="1">
        <v>0</v>
      </c>
      <c r="G64" s="2">
        <f t="shared" si="0"/>
        <v>243767.11652999997</v>
      </c>
      <c r="H64" s="2">
        <f t="shared" si="1"/>
        <v>0.54000000027008355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1161667.6399999999</v>
      </c>
      <c r="D65" s="1">
        <f>'PR-RAS'!E69</f>
        <v>1351936.93</v>
      </c>
      <c r="E65" s="1">
        <v>0</v>
      </c>
      <c r="F65" s="1">
        <v>0</v>
      </c>
      <c r="G65" s="2">
        <f t="shared" si="0"/>
        <v>247394.65600000002</v>
      </c>
      <c r="H65" s="2">
        <f t="shared" si="1"/>
        <v>0.43000000016763806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1223.97</v>
      </c>
      <c r="D66" s="1">
        <f>'PR-RAS'!E70</f>
        <v>1276.92</v>
      </c>
      <c r="E66" s="1">
        <v>0</v>
      </c>
      <c r="F66" s="1">
        <v>0</v>
      </c>
      <c r="G66" s="2">
        <f t="shared" si="0"/>
        <v>245.55765000000002</v>
      </c>
      <c r="H66" s="2">
        <f t="shared" si="1"/>
        <v>0.10999999999989996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14258.29</v>
      </c>
      <c r="D70" s="1">
        <f>'PR-RAS'!E74</f>
        <v>16629.68</v>
      </c>
      <c r="E70" s="1">
        <v>0</v>
      </c>
      <c r="F70" s="1">
        <v>0</v>
      </c>
      <c r="G70" s="2">
        <f t="shared" si="0"/>
        <v>3278.7178500000005</v>
      </c>
      <c r="H70" s="2">
        <f t="shared" si="1"/>
        <v>0.61000000000058208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14258.29</v>
      </c>
      <c r="D71" s="1">
        <f>'PR-RAS'!E75</f>
        <v>16629.68</v>
      </c>
      <c r="E71" s="1">
        <v>0</v>
      </c>
      <c r="F71" s="1">
        <v>0</v>
      </c>
      <c r="G71" s="2">
        <f t="shared" si="0"/>
        <v>3326.2355000000002</v>
      </c>
      <c r="H71" s="2">
        <f t="shared" si="1"/>
        <v>0.61000000000058208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0.8</v>
      </c>
      <c r="D78" s="1">
        <f>'PR-RAS'!E82</f>
        <v>22.16</v>
      </c>
      <c r="E78" s="1">
        <v>0</v>
      </c>
      <c r="F78" s="1">
        <v>0</v>
      </c>
      <c r="G78" s="2">
        <f t="shared" si="0"/>
        <v>3.4742399999999996</v>
      </c>
      <c r="H78" s="2">
        <f t="shared" si="1"/>
        <v>0.3600000000000001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0.8</v>
      </c>
      <c r="D79" s="1">
        <f>'PR-RAS'!E83</f>
        <v>22.16</v>
      </c>
      <c r="E79" s="1">
        <v>0</v>
      </c>
      <c r="F79" s="1">
        <v>0</v>
      </c>
      <c r="G79" s="2">
        <f t="shared" si="0"/>
        <v>3.5193599999999998</v>
      </c>
      <c r="H79" s="2">
        <f t="shared" si="1"/>
        <v>0.3600000000000001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0.8</v>
      </c>
      <c r="D81" s="1">
        <f>'PR-RAS'!E85</f>
        <v>22.16</v>
      </c>
      <c r="E81" s="1">
        <v>0</v>
      </c>
      <c r="F81" s="1">
        <v>0</v>
      </c>
      <c r="G81" s="2">
        <f t="shared" si="0"/>
        <v>3.6095999999999999</v>
      </c>
      <c r="H81" s="2">
        <f t="shared" si="1"/>
        <v>0.3600000000000001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11307.98</v>
      </c>
      <c r="D102" s="1">
        <f>'PR-RAS'!E106</f>
        <v>12331.54</v>
      </c>
      <c r="E102" s="1">
        <v>0</v>
      </c>
      <c r="F102" s="1">
        <v>0</v>
      </c>
      <c r="G102" s="2">
        <f t="shared" si="0"/>
        <v>3633.0770600000001</v>
      </c>
      <c r="H102" s="2">
        <f t="shared" si="1"/>
        <v>0.47999999999956344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11307.98</v>
      </c>
      <c r="D108" s="1">
        <f>'PR-RAS'!E112</f>
        <v>12331.54</v>
      </c>
      <c r="E108" s="1">
        <v>0</v>
      </c>
      <c r="F108" s="1">
        <v>0</v>
      </c>
      <c r="G108" s="2">
        <f t="shared" si="0"/>
        <v>3848.9034199999996</v>
      </c>
      <c r="H108" s="2">
        <f t="shared" si="1"/>
        <v>0.47999999999956344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11307.98</v>
      </c>
      <c r="D113" s="1">
        <f>'PR-RAS'!E117</f>
        <v>12331.54</v>
      </c>
      <c r="E113" s="1">
        <v>0</v>
      </c>
      <c r="F113" s="1">
        <v>0</v>
      </c>
      <c r="G113" s="2">
        <f t="shared" si="0"/>
        <v>4028.7587199999998</v>
      </c>
      <c r="H113" s="2">
        <f t="shared" si="1"/>
        <v>0.47999999999956344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6222.9599999999991</v>
      </c>
      <c r="D120" s="1">
        <f>'PR-RAS'!E124</f>
        <v>17183.84</v>
      </c>
      <c r="E120" s="1">
        <v>0</v>
      </c>
      <c r="F120" s="1">
        <v>0</v>
      </c>
      <c r="G120" s="2">
        <f t="shared" si="0"/>
        <v>4830.2861599999997</v>
      </c>
      <c r="H120" s="2">
        <f t="shared" si="1"/>
        <v>0.2000000000007276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4865.9399999999996</v>
      </c>
      <c r="D121" s="1">
        <f>'PR-RAS'!E125</f>
        <v>14019.24</v>
      </c>
      <c r="E121" s="1">
        <v>0</v>
      </c>
      <c r="F121" s="1">
        <v>0</v>
      </c>
      <c r="G121" s="2">
        <f t="shared" si="0"/>
        <v>3948.5303999999996</v>
      </c>
      <c r="H121" s="2">
        <f t="shared" si="1"/>
        <v>0.3000000000001819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4865.9399999999996</v>
      </c>
      <c r="D123" s="1">
        <f>'PR-RAS'!E127</f>
        <v>14019.24</v>
      </c>
      <c r="E123" s="1">
        <v>0</v>
      </c>
      <c r="F123" s="1">
        <v>0</v>
      </c>
      <c r="G123" s="2">
        <f t="shared" si="0"/>
        <v>4014.3392399999998</v>
      </c>
      <c r="H123" s="2">
        <f t="shared" si="1"/>
        <v>0.3000000000001819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1357.02</v>
      </c>
      <c r="D124" s="1">
        <f>'PR-RAS'!E128</f>
        <v>3164.6</v>
      </c>
      <c r="E124" s="1">
        <v>0</v>
      </c>
      <c r="F124" s="1">
        <v>0</v>
      </c>
      <c r="G124" s="2">
        <f t="shared" si="0"/>
        <v>945.40505999999993</v>
      </c>
      <c r="H124" s="2">
        <f t="shared" si="1"/>
        <v>0.42000000000007276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1357.02</v>
      </c>
      <c r="D125" s="1">
        <f>'PR-RAS'!E129</f>
        <v>3164.6</v>
      </c>
      <c r="E125" s="1">
        <v>0</v>
      </c>
      <c r="F125" s="1">
        <v>0</v>
      </c>
      <c r="G125" s="2">
        <f t="shared" si="0"/>
        <v>953.09127999999987</v>
      </c>
      <c r="H125" s="2">
        <f t="shared" si="1"/>
        <v>0.42000000000007276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243617.04</v>
      </c>
      <c r="D129" s="1">
        <f>'PR-RAS'!E133</f>
        <v>178389.59</v>
      </c>
      <c r="E129" s="1">
        <v>0</v>
      </c>
      <c r="F129" s="1">
        <v>0</v>
      </c>
      <c r="G129" s="2">
        <f t="shared" si="0"/>
        <v>76850.716159999996</v>
      </c>
      <c r="H129" s="2">
        <f t="shared" si="1"/>
        <v>0.45000000001164153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243617.04</v>
      </c>
      <c r="D130" s="1">
        <f>'PR-RAS'!E134</f>
        <v>178389.59</v>
      </c>
      <c r="E130" s="1">
        <v>0</v>
      </c>
      <c r="F130" s="1">
        <v>0</v>
      </c>
      <c r="G130" s="2">
        <f t="shared" si="0"/>
        <v>77451.112379999991</v>
      </c>
      <c r="H130" s="2">
        <f t="shared" si="1"/>
        <v>0.45000000001164153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243617.04</v>
      </c>
      <c r="D131" s="1">
        <f>'PR-RAS'!E135</f>
        <v>178389.59</v>
      </c>
      <c r="E131" s="1">
        <v>0</v>
      </c>
      <c r="F131" s="1">
        <v>0</v>
      </c>
      <c r="G131" s="2">
        <f t="shared" si="0"/>
        <v>78051.508600000001</v>
      </c>
      <c r="H131" s="2">
        <f t="shared" si="1"/>
        <v>0.45000000001164153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1181.2</v>
      </c>
      <c r="D135" s="1">
        <f>'PR-RAS'!E139</f>
        <v>871.37</v>
      </c>
      <c r="E135" s="1">
        <v>0</v>
      </c>
      <c r="F135" s="1">
        <v>0</v>
      </c>
      <c r="G135" s="2">
        <f t="shared" si="0"/>
        <v>391.80796000000004</v>
      </c>
      <c r="H135" s="2">
        <f t="shared" si="1"/>
        <v>0.57000000000005002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1181.2</v>
      </c>
      <c r="D146" s="1">
        <f>'PR-RAS'!E150</f>
        <v>871.37</v>
      </c>
      <c r="E146" s="1">
        <v>0</v>
      </c>
      <c r="F146" s="1">
        <v>0</v>
      </c>
      <c r="G146" s="2">
        <f t="shared" si="0"/>
        <v>423.97129999999999</v>
      </c>
      <c r="H146" s="2">
        <f t="shared" si="1"/>
        <v>0.57000000000005002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1490959.3699999999</v>
      </c>
      <c r="D147" s="1">
        <f>'PR-RAS'!E151</f>
        <v>1528198.99</v>
      </c>
      <c r="E147" s="1">
        <v>0</v>
      </c>
      <c r="F147" s="1">
        <v>0</v>
      </c>
      <c r="G147" s="2">
        <f t="shared" si="0"/>
        <v>663914.1730999999</v>
      </c>
      <c r="H147" s="2">
        <f t="shared" si="1"/>
        <v>0.37999999988824129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1140924.25</v>
      </c>
      <c r="D148" s="1">
        <f>'PR-RAS'!E152</f>
        <v>1341508.92</v>
      </c>
      <c r="E148" s="1">
        <v>0</v>
      </c>
      <c r="F148" s="1">
        <v>0</v>
      </c>
      <c r="G148" s="2">
        <f t="shared" si="0"/>
        <v>562119.48722999997</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947026.38</v>
      </c>
      <c r="D149" s="1">
        <f>'PR-RAS'!E153</f>
        <v>1121727.69</v>
      </c>
      <c r="E149" s="1">
        <v>0</v>
      </c>
      <c r="F149" s="1">
        <v>0</v>
      </c>
      <c r="G149" s="2">
        <f t="shared" si="0"/>
        <v>472191.30047999992</v>
      </c>
      <c r="H149" s="2">
        <f t="shared" si="1"/>
        <v>0.69000000006053597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918463.05</v>
      </c>
      <c r="D150" s="1">
        <f>'PR-RAS'!E154</f>
        <v>1090245.97</v>
      </c>
      <c r="E150" s="1">
        <v>0</v>
      </c>
      <c r="F150" s="1">
        <v>0</v>
      </c>
      <c r="G150" s="2">
        <f t="shared" si="0"/>
        <v>461744.29350999999</v>
      </c>
      <c r="H150" s="2">
        <f t="shared" si="1"/>
        <v>8.0000000074505806E-2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28563.33</v>
      </c>
      <c r="D152" s="1">
        <f>'PR-RAS'!E156</f>
        <v>31481.72</v>
      </c>
      <c r="E152" s="1">
        <v>0</v>
      </c>
      <c r="F152" s="1">
        <v>0</v>
      </c>
      <c r="G152" s="2">
        <f t="shared" si="0"/>
        <v>13820.54227</v>
      </c>
      <c r="H152" s="2">
        <f t="shared" si="1"/>
        <v>0.61000000000058208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46320.88</v>
      </c>
      <c r="D154" s="1">
        <f>'PR-RAS'!E158</f>
        <v>53577.01</v>
      </c>
      <c r="E154" s="1">
        <v>0</v>
      </c>
      <c r="F154" s="1">
        <v>0</v>
      </c>
      <c r="G154" s="2">
        <f t="shared" si="0"/>
        <v>23481.6597</v>
      </c>
      <c r="H154" s="2">
        <f t="shared" si="1"/>
        <v>0.13000000000465661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147576.99</v>
      </c>
      <c r="D155" s="1">
        <f>'PR-RAS'!E159</f>
        <v>166204.22</v>
      </c>
      <c r="E155" s="1">
        <v>0</v>
      </c>
      <c r="F155" s="1">
        <v>0</v>
      </c>
      <c r="G155" s="2">
        <f t="shared" si="0"/>
        <v>73917.756219999996</v>
      </c>
      <c r="H155" s="2">
        <f t="shared" si="1"/>
        <v>0.23000000001047738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77.19</v>
      </c>
      <c r="E156" s="1">
        <v>0</v>
      </c>
      <c r="F156" s="1">
        <v>0</v>
      </c>
      <c r="G156" s="2">
        <f t="shared" si="0"/>
        <v>23.928899999999999</v>
      </c>
      <c r="H156" s="2">
        <f t="shared" si="1"/>
        <v>0.18999999999999773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147476.84</v>
      </c>
      <c r="D157" s="1">
        <f>'PR-RAS'!E161</f>
        <v>166120.47</v>
      </c>
      <c r="E157" s="1">
        <v>0</v>
      </c>
      <c r="F157" s="1">
        <v>0</v>
      </c>
      <c r="G157" s="2">
        <f t="shared" si="0"/>
        <v>74835.97368000001</v>
      </c>
      <c r="H157" s="2">
        <f t="shared" si="1"/>
        <v>0.63000000000465661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100.15</v>
      </c>
      <c r="D158" s="1">
        <f>'PR-RAS'!E162</f>
        <v>6.56</v>
      </c>
      <c r="E158" s="1">
        <v>0</v>
      </c>
      <c r="F158" s="1">
        <v>0</v>
      </c>
      <c r="G158" s="2">
        <f t="shared" si="0"/>
        <v>17.783390000000001</v>
      </c>
      <c r="H158" s="2">
        <f t="shared" si="1"/>
        <v>0.59000000000000608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346830.98</v>
      </c>
      <c r="D159" s="1">
        <f>'PR-RAS'!E163</f>
        <v>184157.78999999998</v>
      </c>
      <c r="E159" s="1">
        <v>0</v>
      </c>
      <c r="F159" s="1">
        <v>0</v>
      </c>
      <c r="G159" s="2">
        <f t="shared" si="0"/>
        <v>112993.15647999999</v>
      </c>
      <c r="H159" s="2">
        <f t="shared" si="1"/>
        <v>0.23000000003958121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89856.22</v>
      </c>
      <c r="D160" s="1">
        <f>'PR-RAS'!E164</f>
        <v>59668.22</v>
      </c>
      <c r="E160" s="1">
        <v>0</v>
      </c>
      <c r="F160" s="1">
        <v>0</v>
      </c>
      <c r="G160" s="2">
        <f t="shared" si="0"/>
        <v>33261.632940000003</v>
      </c>
      <c r="H160" s="2">
        <f t="shared" si="1"/>
        <v>0.44000000000232831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13293.33</v>
      </c>
      <c r="D161" s="1">
        <f>'PR-RAS'!E165</f>
        <v>14663.38</v>
      </c>
      <c r="E161" s="1">
        <v>0</v>
      </c>
      <c r="F161" s="1">
        <v>0</v>
      </c>
      <c r="G161" s="2">
        <f t="shared" si="0"/>
        <v>6819.2143999999998</v>
      </c>
      <c r="H161" s="2">
        <f t="shared" si="1"/>
        <v>0.70999999999912689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33549.879999999997</v>
      </c>
      <c r="D162" s="1">
        <f>'PR-RAS'!E166</f>
        <v>44773.48</v>
      </c>
      <c r="E162" s="1">
        <v>0</v>
      </c>
      <c r="F162" s="1">
        <v>0</v>
      </c>
      <c r="G162" s="2">
        <f t="shared" si="0"/>
        <v>19818.591240000002</v>
      </c>
      <c r="H162" s="2">
        <f t="shared" si="1"/>
        <v>0.60000000000582077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43013.01</v>
      </c>
      <c r="D163" s="1">
        <f>'PR-RAS'!E167</f>
        <v>231.36</v>
      </c>
      <c r="E163" s="1">
        <v>0</v>
      </c>
      <c r="F163" s="1">
        <v>0</v>
      </c>
      <c r="G163" s="2">
        <f t="shared" si="0"/>
        <v>7043.0682600000009</v>
      </c>
      <c r="H163" s="2">
        <f t="shared" si="1"/>
        <v>0.37000000000205091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163670.10999999999</v>
      </c>
      <c r="D165" s="1">
        <f>'PR-RAS'!E169</f>
        <v>61302.840000000004</v>
      </c>
      <c r="E165" s="1">
        <v>0</v>
      </c>
      <c r="F165" s="1">
        <v>0</v>
      </c>
      <c r="G165" s="2">
        <f t="shared" si="0"/>
        <v>46949.22956</v>
      </c>
      <c r="H165" s="2">
        <f t="shared" si="1"/>
        <v>0.26999999998224666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13625.84</v>
      </c>
      <c r="D166" s="1">
        <f>'PR-RAS'!E170</f>
        <v>14084.88</v>
      </c>
      <c r="E166" s="1">
        <v>0</v>
      </c>
      <c r="F166" s="1">
        <v>0</v>
      </c>
      <c r="G166" s="2">
        <f t="shared" si="0"/>
        <v>6896.2740000000003</v>
      </c>
      <c r="H166" s="2">
        <f t="shared" si="1"/>
        <v>0.28000000000065484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3311.69</v>
      </c>
      <c r="D167" s="1">
        <f>'PR-RAS'!E171</f>
        <v>3031.63</v>
      </c>
      <c r="E167" s="1">
        <v>0</v>
      </c>
      <c r="F167" s="1">
        <v>0</v>
      </c>
      <c r="G167" s="2">
        <f t="shared" si="0"/>
        <v>1556.2417000000003</v>
      </c>
      <c r="H167" s="2">
        <f t="shared" si="1"/>
        <v>0.67999999999983629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17029.62</v>
      </c>
      <c r="D168" s="1">
        <f>'PR-RAS'!E172</f>
        <v>32044.7</v>
      </c>
      <c r="E168" s="1">
        <v>0</v>
      </c>
      <c r="F168" s="1">
        <v>0</v>
      </c>
      <c r="G168" s="2">
        <f t="shared" si="0"/>
        <v>13546.876340000001</v>
      </c>
      <c r="H168" s="2">
        <f t="shared" si="1"/>
        <v>0.68000000000029104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128891.77</v>
      </c>
      <c r="D169" s="1">
        <f>'PR-RAS'!E173</f>
        <v>6611.07</v>
      </c>
      <c r="E169" s="1">
        <v>0</v>
      </c>
      <c r="F169" s="1">
        <v>0</v>
      </c>
      <c r="G169" s="2">
        <f t="shared" si="0"/>
        <v>23875.136880000002</v>
      </c>
      <c r="H169" s="2">
        <f t="shared" si="1"/>
        <v>0.29999999999563443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811.19</v>
      </c>
      <c r="D170" s="1">
        <f>'PR-RAS'!E174</f>
        <v>5152.08</v>
      </c>
      <c r="E170" s="1">
        <v>0</v>
      </c>
      <c r="F170" s="1">
        <v>0</v>
      </c>
      <c r="G170" s="2">
        <f t="shared" si="0"/>
        <v>1878.4941500000002</v>
      </c>
      <c r="H170" s="2">
        <f t="shared" si="1"/>
        <v>0.26999999999998181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378.48</v>
      </c>
      <c r="E172" s="1">
        <v>0</v>
      </c>
      <c r="F172" s="1">
        <v>0</v>
      </c>
      <c r="G172" s="2">
        <f t="shared" si="0"/>
        <v>129.44016000000002</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83077.300000000017</v>
      </c>
      <c r="D173" s="1">
        <f>'PR-RAS'!E177</f>
        <v>57054.649999999994</v>
      </c>
      <c r="E173" s="1">
        <v>0</v>
      </c>
      <c r="F173" s="1">
        <v>0</v>
      </c>
      <c r="G173" s="2">
        <f t="shared" si="0"/>
        <v>33916.095199999996</v>
      </c>
      <c r="H173" s="2">
        <f t="shared" si="1"/>
        <v>0.65000000002328306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4009.75</v>
      </c>
      <c r="D174" s="1">
        <f>'PR-RAS'!E178</f>
        <v>3053.61</v>
      </c>
      <c r="E174" s="1">
        <v>0</v>
      </c>
      <c r="F174" s="1">
        <v>0</v>
      </c>
      <c r="G174" s="2">
        <f t="shared" si="0"/>
        <v>1750.2358100000001</v>
      </c>
      <c r="H174" s="2">
        <f t="shared" si="1"/>
        <v>0.63999999999987267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13087.46</v>
      </c>
      <c r="D175" s="1">
        <f>'PR-RAS'!E179</f>
        <v>14642.35</v>
      </c>
      <c r="E175" s="1">
        <v>0</v>
      </c>
      <c r="F175" s="1">
        <v>0</v>
      </c>
      <c r="G175" s="2">
        <f t="shared" si="0"/>
        <v>7372.7558399999998</v>
      </c>
      <c r="H175" s="2">
        <f t="shared" si="1"/>
        <v>0.80999999999949068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224.61</v>
      </c>
      <c r="E176" s="1">
        <v>0</v>
      </c>
      <c r="F176" s="1">
        <v>0</v>
      </c>
      <c r="G176" s="2">
        <f t="shared" si="0"/>
        <v>78.613500000000002</v>
      </c>
      <c r="H176" s="2">
        <f t="shared" si="1"/>
        <v>0.38999999999998636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5765.84</v>
      </c>
      <c r="D177" s="1">
        <f>'PR-RAS'!E181</f>
        <v>4944.1400000000003</v>
      </c>
      <c r="E177" s="1">
        <v>0</v>
      </c>
      <c r="F177" s="1">
        <v>0</v>
      </c>
      <c r="G177" s="2">
        <f t="shared" si="0"/>
        <v>2755.1251200000002</v>
      </c>
      <c r="H177" s="2">
        <f t="shared" si="1"/>
        <v>0.3000000000001819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766.31</v>
      </c>
      <c r="D178" s="1">
        <f>'PR-RAS'!E182</f>
        <v>1176.3699999999999</v>
      </c>
      <c r="E178" s="1">
        <v>0</v>
      </c>
      <c r="F178" s="1">
        <v>0</v>
      </c>
      <c r="G178" s="2">
        <f t="shared" si="0"/>
        <v>552.07184999999993</v>
      </c>
      <c r="H178" s="2">
        <f t="shared" si="1"/>
        <v>0.67999999999983629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3083.15</v>
      </c>
      <c r="D179" s="1">
        <f>'PR-RAS'!E183</f>
        <v>145.26</v>
      </c>
      <c r="E179" s="1">
        <v>0</v>
      </c>
      <c r="F179" s="1">
        <v>0</v>
      </c>
      <c r="G179" s="2">
        <f t="shared" si="0"/>
        <v>600.51325999999995</v>
      </c>
      <c r="H179" s="2">
        <f t="shared" si="1"/>
        <v>0.41000000000008185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22128.26</v>
      </c>
      <c r="D180" s="1">
        <f>'PR-RAS'!E184</f>
        <v>26107.43</v>
      </c>
      <c r="E180" s="1">
        <v>0</v>
      </c>
      <c r="F180" s="1">
        <v>0</v>
      </c>
      <c r="G180" s="2">
        <f t="shared" si="0"/>
        <v>13307.418479999998</v>
      </c>
      <c r="H180" s="2">
        <f t="shared" si="1"/>
        <v>0.68999999999869033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1108.98</v>
      </c>
      <c r="D181" s="1">
        <f>'PR-RAS'!E185</f>
        <v>2649.78</v>
      </c>
      <c r="E181" s="1">
        <v>0</v>
      </c>
      <c r="F181" s="1">
        <v>0</v>
      </c>
      <c r="G181" s="2">
        <f t="shared" si="0"/>
        <v>1153.5372000000002</v>
      </c>
      <c r="H181" s="2">
        <f t="shared" si="1"/>
        <v>0.23999999999978172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33127.550000000003</v>
      </c>
      <c r="D182" s="1">
        <f>'PR-RAS'!E186</f>
        <v>4111.1000000000004</v>
      </c>
      <c r="E182" s="1">
        <v>0</v>
      </c>
      <c r="F182" s="1">
        <v>0</v>
      </c>
      <c r="G182" s="2">
        <f t="shared" si="0"/>
        <v>7484.3047499999993</v>
      </c>
      <c r="H182" s="2">
        <f t="shared" si="1"/>
        <v>0.54999999999745341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10227.35</v>
      </c>
      <c r="D184" s="1">
        <f>'PR-RAS'!E188</f>
        <v>6132.08</v>
      </c>
      <c r="E184" s="1">
        <v>0</v>
      </c>
      <c r="F184" s="1">
        <v>0</v>
      </c>
      <c r="G184" s="2">
        <f t="shared" si="0"/>
        <v>4115.9463300000007</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936.64</v>
      </c>
      <c r="D186" s="1">
        <f>'PR-RAS'!E190</f>
        <v>964.4</v>
      </c>
      <c r="E186" s="1">
        <v>0</v>
      </c>
      <c r="F186" s="1">
        <v>0</v>
      </c>
      <c r="G186" s="2">
        <f t="shared" si="0"/>
        <v>530.10640000000001</v>
      </c>
      <c r="H186" s="2">
        <f t="shared" si="1"/>
        <v>0.75999999999999091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445.15</v>
      </c>
      <c r="D187" s="1">
        <f>'PR-RAS'!E191</f>
        <v>1454.28</v>
      </c>
      <c r="E187" s="1">
        <v>0</v>
      </c>
      <c r="F187" s="1">
        <v>0</v>
      </c>
      <c r="G187" s="2">
        <f t="shared" si="0"/>
        <v>623.79006000000004</v>
      </c>
      <c r="H187" s="2">
        <f t="shared" si="1"/>
        <v>0.42999999999994998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99.54</v>
      </c>
      <c r="D188" s="1">
        <f>'PR-RAS'!E192</f>
        <v>35</v>
      </c>
      <c r="E188" s="1">
        <v>0</v>
      </c>
      <c r="F188" s="1">
        <v>0</v>
      </c>
      <c r="G188" s="2">
        <f t="shared" si="0"/>
        <v>31.703980000000005</v>
      </c>
      <c r="H188" s="2">
        <f t="shared" si="1"/>
        <v>0.45999999999999375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4353.2</v>
      </c>
      <c r="D189" s="1">
        <f>'PR-RAS'!E193</f>
        <v>3181.38</v>
      </c>
      <c r="E189" s="1">
        <v>0</v>
      </c>
      <c r="F189" s="1">
        <v>0</v>
      </c>
      <c r="G189" s="2">
        <f t="shared" si="0"/>
        <v>2014.6004799999998</v>
      </c>
      <c r="H189" s="2">
        <f t="shared" si="1"/>
        <v>0.57999999999992724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4286.6400000000003</v>
      </c>
      <c r="D190" s="1">
        <f>'PR-RAS'!E194</f>
        <v>280.02</v>
      </c>
      <c r="E190" s="1">
        <v>0</v>
      </c>
      <c r="F190" s="1">
        <v>0</v>
      </c>
      <c r="G190" s="2">
        <f t="shared" si="0"/>
        <v>916.0225200000001</v>
      </c>
      <c r="H190" s="2">
        <f t="shared" si="1"/>
        <v>0.37999999999965439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106.18</v>
      </c>
      <c r="D191" s="1">
        <f>'PR-RAS'!E195</f>
        <v>217</v>
      </c>
      <c r="E191" s="1">
        <v>0</v>
      </c>
      <c r="F191" s="1">
        <v>0</v>
      </c>
      <c r="G191" s="2">
        <f t="shared" si="0"/>
        <v>102.63420000000001</v>
      </c>
      <c r="H191" s="2">
        <f t="shared" si="1"/>
        <v>0.18000000000000682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3204.1400000000003</v>
      </c>
      <c r="D192" s="1">
        <f>'PR-RAS'!E196</f>
        <v>1049.1600000000001</v>
      </c>
      <c r="E192" s="1">
        <v>0</v>
      </c>
      <c r="F192" s="1">
        <v>0</v>
      </c>
      <c r="G192" s="2">
        <f t="shared" si="0"/>
        <v>1012.7698600000002</v>
      </c>
      <c r="H192" s="2">
        <f t="shared" si="1"/>
        <v>0.30000000000040927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3204.1400000000003</v>
      </c>
      <c r="D206" s="1">
        <f>'PR-RAS'!E210</f>
        <v>1049.1600000000001</v>
      </c>
      <c r="E206" s="1">
        <v>0</v>
      </c>
      <c r="F206" s="1">
        <v>0</v>
      </c>
      <c r="G206" s="2">
        <f t="shared" si="0"/>
        <v>1087.0043000000001</v>
      </c>
      <c r="H206" s="2">
        <f t="shared" si="1"/>
        <v>0.30000000000040927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707.84</v>
      </c>
      <c r="D207" s="1">
        <f>'PR-RAS'!E211</f>
        <v>880.38</v>
      </c>
      <c r="E207" s="1">
        <v>0</v>
      </c>
      <c r="F207" s="1">
        <v>0</v>
      </c>
      <c r="G207" s="2">
        <f t="shared" si="0"/>
        <v>508.53159999999997</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2496.3000000000002</v>
      </c>
      <c r="D209" s="1">
        <f>'PR-RAS'!E213</f>
        <v>109.02</v>
      </c>
      <c r="E209" s="1">
        <v>0</v>
      </c>
      <c r="F209" s="1">
        <v>0</v>
      </c>
      <c r="G209" s="2">
        <f t="shared" si="0"/>
        <v>564.58271999999999</v>
      </c>
      <c r="H209" s="2">
        <f t="shared" si="1"/>
        <v>0.32000000000017792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59.76</v>
      </c>
      <c r="E210" s="1">
        <v>0</v>
      </c>
      <c r="F210" s="1">
        <v>0</v>
      </c>
      <c r="G210" s="2">
        <f t="shared" si="0"/>
        <v>24.979679999999998</v>
      </c>
      <c r="H210" s="2">
        <f t="shared" si="1"/>
        <v>0.24000000000000199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1483.12</v>
      </c>
      <c r="E259" s="1">
        <v>0</v>
      </c>
      <c r="F259" s="1">
        <v>0</v>
      </c>
      <c r="G259" s="2">
        <f t="shared" si="0"/>
        <v>765.28991999999994</v>
      </c>
      <c r="H259" s="2">
        <f t="shared" si="1"/>
        <v>0.11999999999989086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1483.12</v>
      </c>
      <c r="E260" s="1">
        <v>0</v>
      </c>
      <c r="F260" s="1">
        <v>0</v>
      </c>
      <c r="G260" s="2">
        <f t="shared" si="0"/>
        <v>768.25616000000002</v>
      </c>
      <c r="H260" s="2">
        <f t="shared" si="1"/>
        <v>0.11999999999989086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1483.12</v>
      </c>
      <c r="E262" s="1">
        <v>0</v>
      </c>
      <c r="F262" s="1">
        <v>0</v>
      </c>
      <c r="G262" s="2">
        <f t="shared" si="0"/>
        <v>774.18863999999996</v>
      </c>
      <c r="H262" s="2">
        <f t="shared" si="1"/>
        <v>0.11999999999989086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1490959.3699999999</v>
      </c>
      <c r="D285" s="1">
        <f>'PR-RAS'!E289</f>
        <v>1528198.99</v>
      </c>
      <c r="E285" s="1">
        <v>0</v>
      </c>
      <c r="F285" s="1">
        <v>0</v>
      </c>
      <c r="G285" s="2">
        <f t="shared" si="8"/>
        <v>1291449.4873999998</v>
      </c>
      <c r="H285" s="2">
        <f t="shared" si="9"/>
        <v>0.37999999988824129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50443.040000000037</v>
      </c>
      <c r="E286" s="1">
        <v>0</v>
      </c>
      <c r="F286" s="1">
        <v>0</v>
      </c>
      <c r="G286" s="2">
        <f t="shared" si="8"/>
        <v>28752.532800000019</v>
      </c>
      <c r="H286" s="2">
        <f t="shared" si="9"/>
        <v>4.0000000037252903E-2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51479.489999999991</v>
      </c>
      <c r="D287" s="1">
        <f>'PR-RAS'!E291</f>
        <v>0</v>
      </c>
      <c r="E287" s="1">
        <v>0</v>
      </c>
      <c r="F287" s="1">
        <v>0</v>
      </c>
      <c r="G287" s="2">
        <f t="shared" si="8"/>
        <v>14723.134139999996</v>
      </c>
      <c r="H287" s="2">
        <f t="shared" si="9"/>
        <v>0.48999999999068677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102011.79</v>
      </c>
      <c r="D288" s="1">
        <f>'PR-RAS'!E292</f>
        <v>27587.65</v>
      </c>
      <c r="E288" s="1">
        <v>0</v>
      </c>
      <c r="F288" s="1">
        <v>0</v>
      </c>
      <c r="G288" s="2">
        <f t="shared" si="8"/>
        <v>45112.694829999993</v>
      </c>
      <c r="H288" s="2">
        <f t="shared" si="9"/>
        <v>0.56000000000494765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181.3</v>
      </c>
      <c r="E290" s="1">
        <v>0</v>
      </c>
      <c r="F290" s="1">
        <v>0</v>
      </c>
      <c r="G290" s="2">
        <f t="shared" si="8"/>
        <v>104.7914</v>
      </c>
      <c r="H290" s="2">
        <f t="shared" si="9"/>
        <v>0.30000000000001137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170.26</v>
      </c>
      <c r="D293" s="1">
        <f>'PR-RAS'!E298</f>
        <v>326.58999999999997</v>
      </c>
      <c r="E293" s="1">
        <v>0</v>
      </c>
      <c r="F293" s="1">
        <v>0</v>
      </c>
      <c r="G293" s="2">
        <f t="shared" si="8"/>
        <v>240.44447999999997</v>
      </c>
      <c r="H293" s="2">
        <f t="shared" si="9"/>
        <v>0.67000000000001592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170.26</v>
      </c>
      <c r="D306" s="1">
        <f>'PR-RAS'!E311</f>
        <v>326.58999999999997</v>
      </c>
      <c r="E306" s="1">
        <v>0</v>
      </c>
      <c r="F306" s="1">
        <v>0</v>
      </c>
      <c r="G306" s="2">
        <f t="shared" si="8"/>
        <v>251.14919999999998</v>
      </c>
      <c r="H306" s="2">
        <f t="shared" si="9"/>
        <v>0.67000000000001592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170.26</v>
      </c>
      <c r="D307" s="1">
        <f>'PR-RAS'!E312</f>
        <v>326.58999999999997</v>
      </c>
      <c r="E307" s="1">
        <v>0</v>
      </c>
      <c r="F307" s="1">
        <v>0</v>
      </c>
      <c r="G307" s="2">
        <f t="shared" si="8"/>
        <v>251.97263999999998</v>
      </c>
      <c r="H307" s="2">
        <f t="shared" si="9"/>
        <v>0.67000000000001592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170.26</v>
      </c>
      <c r="D308" s="1">
        <f>'PR-RAS'!E313</f>
        <v>326.58999999999997</v>
      </c>
      <c r="E308" s="1">
        <v>0</v>
      </c>
      <c r="F308" s="1">
        <v>0</v>
      </c>
      <c r="G308" s="2">
        <f t="shared" si="8"/>
        <v>252.79607999999999</v>
      </c>
      <c r="H308" s="2">
        <f t="shared" si="9"/>
        <v>0.67000000000001592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7101.95</v>
      </c>
      <c r="D345" s="1">
        <f>'PR-RAS'!E350</f>
        <v>70596.399999999994</v>
      </c>
      <c r="E345" s="1">
        <v>0</v>
      </c>
      <c r="F345" s="1">
        <v>0</v>
      </c>
      <c r="G345" s="2">
        <f t="shared" si="8"/>
        <v>51013.393999999993</v>
      </c>
      <c r="H345" s="2">
        <f t="shared" si="9"/>
        <v>0.44999999999436113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7101.95</v>
      </c>
      <c r="D358" s="1">
        <f>'PR-RAS'!E363</f>
        <v>70596.399999999994</v>
      </c>
      <c r="E358" s="1">
        <v>0</v>
      </c>
      <c r="F358" s="1">
        <v>0</v>
      </c>
      <c r="G358" s="2">
        <f t="shared" si="8"/>
        <v>52941.225749999998</v>
      </c>
      <c r="H358" s="2">
        <f t="shared" si="9"/>
        <v>0.44999999999436113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59464.25</v>
      </c>
      <c r="E359" s="1">
        <v>0</v>
      </c>
      <c r="F359" s="1">
        <v>0</v>
      </c>
      <c r="G359" s="2">
        <f t="shared" si="8"/>
        <v>42576.402999999998</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59464.25</v>
      </c>
      <c r="E361" s="1">
        <v>0</v>
      </c>
      <c r="F361" s="1">
        <v>0</v>
      </c>
      <c r="G361" s="2">
        <f t="shared" si="8"/>
        <v>42814.26</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5923.36</v>
      </c>
      <c r="D364" s="1">
        <f>'PR-RAS'!E369</f>
        <v>9683.48</v>
      </c>
      <c r="E364" s="1">
        <v>0</v>
      </c>
      <c r="F364" s="1">
        <v>0</v>
      </c>
      <c r="G364" s="2">
        <f t="shared" si="8"/>
        <v>9180.38616</v>
      </c>
      <c r="H364" s="2">
        <f t="shared" si="9"/>
        <v>0.83999999999923602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2543.17</v>
      </c>
      <c r="D365" s="1">
        <f>'PR-RAS'!E370</f>
        <v>2330.88</v>
      </c>
      <c r="E365" s="1">
        <v>0</v>
      </c>
      <c r="F365" s="1">
        <v>0</v>
      </c>
      <c r="G365" s="2">
        <f t="shared" si="8"/>
        <v>2622.5945200000001</v>
      </c>
      <c r="H365" s="2">
        <f t="shared" si="9"/>
        <v>0.28999999999996362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363.53</v>
      </c>
      <c r="D366" s="1">
        <f>'PR-RAS'!E371</f>
        <v>2715.99</v>
      </c>
      <c r="E366" s="1">
        <v>0</v>
      </c>
      <c r="F366" s="1">
        <v>0</v>
      </c>
      <c r="G366" s="2">
        <f t="shared" si="8"/>
        <v>2115.3611499999997</v>
      </c>
      <c r="H366" s="2">
        <f t="shared" si="9"/>
        <v>0.48000000000024556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660.1</v>
      </c>
      <c r="D367" s="1">
        <f>'PR-RAS'!E372</f>
        <v>2053.61</v>
      </c>
      <c r="E367" s="1">
        <v>0</v>
      </c>
      <c r="F367" s="1">
        <v>0</v>
      </c>
      <c r="G367" s="2">
        <f t="shared" si="8"/>
        <v>1744.8391200000001</v>
      </c>
      <c r="H367" s="2">
        <f t="shared" si="9"/>
        <v>0.48999999999989541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2104.52</v>
      </c>
      <c r="D368" s="1">
        <f>'PR-RAS'!E373</f>
        <v>0</v>
      </c>
      <c r="E368" s="1">
        <v>0</v>
      </c>
      <c r="F368" s="1">
        <v>0</v>
      </c>
      <c r="G368" s="2">
        <f t="shared" si="8"/>
        <v>772.35883999999999</v>
      </c>
      <c r="H368" s="2">
        <f t="shared" si="9"/>
        <v>0.48000000000001819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758</v>
      </c>
      <c r="E369" s="1">
        <v>0</v>
      </c>
      <c r="F369" s="1">
        <v>0</v>
      </c>
      <c r="G369" s="2">
        <f t="shared" si="8"/>
        <v>557.88800000000003</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252.04</v>
      </c>
      <c r="D371" s="1">
        <f>'PR-RAS'!E376</f>
        <v>1825</v>
      </c>
      <c r="E371" s="1">
        <v>0</v>
      </c>
      <c r="F371" s="1">
        <v>0</v>
      </c>
      <c r="G371" s="2">
        <f t="shared" si="8"/>
        <v>1443.7547999999999</v>
      </c>
      <c r="H371" s="2">
        <f t="shared" si="9"/>
        <v>3.9999999999992042E-2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1178.5899999999999</v>
      </c>
      <c r="D378" s="1">
        <f>'PR-RAS'!E383</f>
        <v>1448.67</v>
      </c>
      <c r="E378" s="1">
        <v>0</v>
      </c>
      <c r="F378" s="1">
        <v>0</v>
      </c>
      <c r="G378" s="2">
        <f t="shared" si="8"/>
        <v>1536.6256100000001</v>
      </c>
      <c r="H378" s="2">
        <f t="shared" si="9"/>
        <v>0.74000000000000909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1178.5899999999999</v>
      </c>
      <c r="D379" s="1">
        <f>'PR-RAS'!E384</f>
        <v>1448.67</v>
      </c>
      <c r="E379" s="1">
        <v>0</v>
      </c>
      <c r="F379" s="1">
        <v>0</v>
      </c>
      <c r="G379" s="2">
        <f t="shared" si="8"/>
        <v>1540.70154</v>
      </c>
      <c r="H379" s="2">
        <f t="shared" si="9"/>
        <v>0.74000000000000909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6931.69</v>
      </c>
      <c r="D403" s="1">
        <f>'PR-RAS'!E408</f>
        <v>70269.81</v>
      </c>
      <c r="E403" s="1">
        <v>0</v>
      </c>
      <c r="F403" s="1">
        <v>0</v>
      </c>
      <c r="G403" s="2">
        <f t="shared" si="8"/>
        <v>59283.466619999999</v>
      </c>
      <c r="H403" s="2">
        <f t="shared" si="9"/>
        <v>0.50000000000272848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1439650.14</v>
      </c>
      <c r="D407" s="1">
        <f>'PR-RAS'!E412</f>
        <v>1578968.62</v>
      </c>
      <c r="E407" s="1">
        <v>0</v>
      </c>
      <c r="F407" s="1">
        <v>0</v>
      </c>
      <c r="G407" s="2">
        <f t="shared" si="8"/>
        <v>1866620.4762800001</v>
      </c>
      <c r="H407" s="2">
        <f t="shared" si="9"/>
        <v>0.51999999978579581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1498061.3199999998</v>
      </c>
      <c r="D408" s="1">
        <f>'PR-RAS'!E413</f>
        <v>1598795.39</v>
      </c>
      <c r="E408" s="1">
        <v>0</v>
      </c>
      <c r="F408" s="1">
        <v>0</v>
      </c>
      <c r="G408" s="2">
        <f t="shared" si="8"/>
        <v>1911130.4046999996</v>
      </c>
      <c r="H408" s="2">
        <f t="shared" si="9"/>
        <v>0.70999999972991645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58411.179999999935</v>
      </c>
      <c r="D410" s="1">
        <f>'PR-RAS'!E415</f>
        <v>19826.769999999786</v>
      </c>
      <c r="E410" s="1">
        <v>0</v>
      </c>
      <c r="F410" s="1">
        <v>0</v>
      </c>
      <c r="G410" s="2">
        <f t="shared" si="8"/>
        <v>40108.470479999793</v>
      </c>
      <c r="H410" s="2">
        <f t="shared" si="9"/>
        <v>0.41000000014901161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102011.79</v>
      </c>
      <c r="D411" s="1">
        <f>'PR-RAS'!E416</f>
        <v>27587.65</v>
      </c>
      <c r="E411" s="1">
        <v>0</v>
      </c>
      <c r="F411" s="1">
        <v>0</v>
      </c>
      <c r="G411" s="2">
        <f t="shared" si="8"/>
        <v>64446.706899999997</v>
      </c>
      <c r="H411" s="2">
        <f t="shared" si="9"/>
        <v>0.56000000000494765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181.3</v>
      </c>
      <c r="E413" s="1">
        <v>0</v>
      </c>
      <c r="F413" s="1">
        <v>0</v>
      </c>
      <c r="G413" s="2">
        <f t="shared" si="8"/>
        <v>149.3912</v>
      </c>
      <c r="H413" s="2">
        <f t="shared" si="9"/>
        <v>0.30000000000001137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1439650.14</v>
      </c>
      <c r="D633" s="1">
        <f>'PR-RAS'!E639</f>
        <v>1578968.62</v>
      </c>
      <c r="E633" s="1">
        <v>0</v>
      </c>
      <c r="F633" s="1">
        <v>0</v>
      </c>
      <c r="G633" s="2">
        <f t="shared" si="10"/>
        <v>2905675.2241599998</v>
      </c>
      <c r="H633" s="2">
        <f t="shared" si="11"/>
        <v>0.51999999978579581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1498061.3199999998</v>
      </c>
      <c r="D634" s="1">
        <f>'PR-RAS'!E640</f>
        <v>1598795.39</v>
      </c>
      <c r="E634" s="1">
        <v>0</v>
      </c>
      <c r="F634" s="1">
        <v>0</v>
      </c>
      <c r="G634" s="2">
        <f t="shared" si="10"/>
        <v>2972347.7792999996</v>
      </c>
      <c r="H634" s="2">
        <f t="shared" si="11"/>
        <v>0.70999999972991645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58411.179999999935</v>
      </c>
      <c r="D636" s="1">
        <f>'PR-RAS'!E642</f>
        <v>19826.769999999786</v>
      </c>
      <c r="E636" s="1">
        <v>0</v>
      </c>
      <c r="F636" s="1">
        <v>0</v>
      </c>
      <c r="G636" s="2">
        <f t="shared" si="10"/>
        <v>62271.097199999691</v>
      </c>
      <c r="H636" s="2">
        <f t="shared" si="11"/>
        <v>0.41000000014901161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102011.79</v>
      </c>
      <c r="D637" s="1">
        <f>'PR-RAS'!E643</f>
        <v>27587.65</v>
      </c>
      <c r="E637" s="1">
        <v>0</v>
      </c>
      <c r="F637" s="1">
        <v>0</v>
      </c>
      <c r="G637" s="2">
        <f t="shared" si="10"/>
        <v>99970.989239999995</v>
      </c>
      <c r="H637" s="2">
        <f t="shared" si="11"/>
        <v>0.56000000000494765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43600.610000000059</v>
      </c>
      <c r="D639" s="1">
        <f>'PR-RAS'!E645</f>
        <v>7760.8800000002157</v>
      </c>
      <c r="E639" s="1">
        <v>0</v>
      </c>
      <c r="F639" s="1">
        <v>0</v>
      </c>
      <c r="G639" s="2">
        <f t="shared" si="10"/>
        <v>37720.072060000311</v>
      </c>
      <c r="H639" s="2">
        <f t="shared" si="11"/>
        <v>0.50999999972555088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101596.59</v>
      </c>
      <c r="D642" s="1">
        <f>'PR-RAS'!E649</f>
        <v>41978.69</v>
      </c>
      <c r="E642" s="1">
        <v>0</v>
      </c>
      <c r="F642" s="1">
        <v>0</v>
      </c>
      <c r="G642" s="2">
        <f t="shared" si="10"/>
        <v>118940.09477000001</v>
      </c>
      <c r="H642" s="2">
        <f t="shared" si="11"/>
        <v>0.72000000000116415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176789.7</v>
      </c>
      <c r="D643" s="1">
        <f>'PR-RAS'!E650</f>
        <v>202204.71</v>
      </c>
      <c r="E643" s="1">
        <v>0</v>
      </c>
      <c r="F643" s="1">
        <v>0</v>
      </c>
      <c r="G643" s="2">
        <f t="shared" si="10"/>
        <v>373129.83504000003</v>
      </c>
      <c r="H643" s="2">
        <f t="shared" si="11"/>
        <v>0.58999999999650754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236407.6</v>
      </c>
      <c r="D644" s="1">
        <f>'PR-RAS'!E651</f>
        <v>217941.03</v>
      </c>
      <c r="E644" s="1">
        <v>0</v>
      </c>
      <c r="F644" s="1">
        <v>0</v>
      </c>
      <c r="G644" s="2">
        <f t="shared" si="10"/>
        <v>432282.25138000003</v>
      </c>
      <c r="H644" s="2">
        <f t="shared" si="11"/>
        <v>0.42999999999301508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41978.690000000031</v>
      </c>
      <c r="D645" s="1">
        <f>'PR-RAS'!E652</f>
        <v>26242.369999999995</v>
      </c>
      <c r="E645" s="1">
        <v>0</v>
      </c>
      <c r="F645" s="1">
        <v>0</v>
      </c>
      <c r="G645" s="2">
        <f t="shared" si="10"/>
        <v>60834.448920000017</v>
      </c>
      <c r="H645" s="2">
        <f t="shared" si="11"/>
        <v>0.67999999996391125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68</v>
      </c>
      <c r="D647" s="1">
        <f>'PR-RAS'!E654</f>
        <v>70</v>
      </c>
      <c r="E647" s="1">
        <v>0</v>
      </c>
      <c r="F647" s="1">
        <v>0</v>
      </c>
      <c r="G647" s="2">
        <f t="shared" si="10"/>
        <v>134.36799999999999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v>
      </c>
      <c r="D649" s="1">
        <f>'PR-RAS'!E656</f>
        <v>50</v>
      </c>
      <c r="E649" s="1">
        <v>0</v>
      </c>
      <c r="F649" s="1">
        <v>0</v>
      </c>
      <c r="G649" s="2">
        <f t="shared" si="10"/>
        <v>96.552000000000007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1161667.6399999999</v>
      </c>
      <c r="D668" s="1">
        <f>'PR-RAS'!E675</f>
        <v>1326875.8600000001</v>
      </c>
      <c r="E668" s="1">
        <v>0</v>
      </c>
      <c r="F668" s="1">
        <v>0</v>
      </c>
      <c r="G668" s="2">
        <f t="shared" si="10"/>
        <v>2544884.7131200004</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25061.07</v>
      </c>
      <c r="E669" s="1">
        <v>0</v>
      </c>
      <c r="F669" s="1">
        <v>0</v>
      </c>
      <c r="G669" s="2">
        <f t="shared" si="10"/>
        <v>33481.589520000001</v>
      </c>
      <c r="H669" s="2">
        <f t="shared" si="11"/>
        <v>6.9999999999708962E-2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1223.97</v>
      </c>
      <c r="D670" s="1">
        <f>'PR-RAS'!E677</f>
        <v>1276.92</v>
      </c>
      <c r="E670" s="1">
        <v>0</v>
      </c>
      <c r="F670" s="1">
        <v>0</v>
      </c>
      <c r="G670" s="2">
        <f t="shared" si="10"/>
        <v>2527.3548900000005</v>
      </c>
      <c r="H670" s="2">
        <f t="shared" si="11"/>
        <v>0.10999999999989996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9288.0499999999993</v>
      </c>
      <c r="D687" s="1">
        <f>'PR-RAS'!E694</f>
        <v>14018.22</v>
      </c>
      <c r="E687" s="1">
        <v>0</v>
      </c>
      <c r="F687" s="1">
        <v>0</v>
      </c>
      <c r="G687" s="2">
        <f t="shared" si="10"/>
        <v>25604.600140000002</v>
      </c>
      <c r="H687" s="2">
        <f t="shared" si="11"/>
        <v>0.26999999999861757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4970.24</v>
      </c>
      <c r="D689" s="1">
        <f>'PR-RAS'!E696</f>
        <v>2611.46</v>
      </c>
      <c r="E689" s="1">
        <v>0</v>
      </c>
      <c r="F689" s="1">
        <v>0</v>
      </c>
      <c r="G689" s="2">
        <f t="shared" si="10"/>
        <v>7012.8940799999991</v>
      </c>
      <c r="H689" s="2">
        <f t="shared" si="11"/>
        <v>0.6999999999998181</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10830.18</v>
      </c>
      <c r="D703" s="1">
        <f>'PR-RAS'!E710</f>
        <v>12331.54</v>
      </c>
      <c r="E703" s="1">
        <v>0</v>
      </c>
      <c r="F703" s="1">
        <v>0</v>
      </c>
      <c r="G703" s="2">
        <f t="shared" si="10"/>
        <v>24916.268520000001</v>
      </c>
      <c r="H703" s="2">
        <f t="shared" si="11"/>
        <v>0.63999999999941792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8258.9599999999991</v>
      </c>
      <c r="D709" s="1">
        <f>'PR-RAS'!E716</f>
        <v>0</v>
      </c>
      <c r="E709" s="1">
        <v>0</v>
      </c>
      <c r="F709" s="1">
        <v>0</v>
      </c>
      <c r="G709" s="2">
        <f t="shared" si="10"/>
        <v>5847.343679999999</v>
      </c>
      <c r="H709" s="2">
        <f t="shared" si="11"/>
        <v>4.0000000000873115E-2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3918.39</v>
      </c>
      <c r="D710" s="1">
        <f>'PR-RAS'!E717</f>
        <v>1928.9</v>
      </c>
      <c r="E710" s="1">
        <v>0</v>
      </c>
      <c r="F710" s="1">
        <v>0</v>
      </c>
      <c r="G710" s="2">
        <f t="shared" si="10"/>
        <v>5513.3187100000005</v>
      </c>
      <c r="H710" s="2">
        <f t="shared" si="11"/>
        <v>0.48999999999978172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33549.879999999997</v>
      </c>
      <c r="D711" s="1">
        <f>'PR-RAS'!E718</f>
        <v>44773.48</v>
      </c>
      <c r="E711" s="1">
        <v>0</v>
      </c>
      <c r="F711" s="1">
        <v>0</v>
      </c>
      <c r="G711" s="2">
        <f t="shared" si="10"/>
        <v>87398.756399999998</v>
      </c>
      <c r="H711" s="2">
        <f t="shared" si="11"/>
        <v>0.60000000000582077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2707.55</v>
      </c>
      <c r="D713" s="1">
        <f>'PR-RAS'!E720</f>
        <v>0</v>
      </c>
      <c r="E713" s="1">
        <v>0</v>
      </c>
      <c r="F713" s="1">
        <v>0</v>
      </c>
      <c r="G713" s="2">
        <f t="shared" si="10"/>
        <v>1927.7755999999999</v>
      </c>
      <c r="H713" s="2">
        <f t="shared" si="11"/>
        <v>0.4499999999998181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20948.22</v>
      </c>
      <c r="D715" s="1">
        <f>'PR-RAS'!E722</f>
        <v>25528.25</v>
      </c>
      <c r="E715" s="1">
        <v>0</v>
      </c>
      <c r="F715" s="1">
        <v>0</v>
      </c>
      <c r="G715" s="2">
        <f t="shared" si="10"/>
        <v>51411.370080000001</v>
      </c>
      <c r="H715" s="2">
        <f t="shared" si="11"/>
        <v>0.47000000000116415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1438895.7299999997</v>
      </c>
      <c r="D984" s="6">
        <f>BILANCA!E6</f>
        <v>1434299.99</v>
      </c>
      <c r="E984" s="6">
        <v>0</v>
      </c>
      <c r="F984" s="6">
        <v>0</v>
      </c>
      <c r="G984" s="7">
        <f t="shared" ref="G984:G1241" si="22">B984/1000*C984+B984/500*D984</f>
        <v>4307.4957099999992</v>
      </c>
      <c r="H984" s="7">
        <f t="shared" si="19"/>
        <v>0.28000000026077032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1384041.8299999998</v>
      </c>
      <c r="D985" s="1">
        <f>BILANCA!E7</f>
        <v>1401111.59</v>
      </c>
      <c r="E985" s="1">
        <v>0</v>
      </c>
      <c r="F985" s="1">
        <v>0</v>
      </c>
      <c r="G985" s="2">
        <f t="shared" si="22"/>
        <v>8372.5300200000001</v>
      </c>
      <c r="H985" s="2">
        <f t="shared" si="19"/>
        <v>0.58000000007450581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1384041.8299999998</v>
      </c>
      <c r="D990" s="1">
        <f>BILANCA!E12</f>
        <v>1401111.59</v>
      </c>
      <c r="E990" s="1">
        <v>0</v>
      </c>
      <c r="F990" s="1">
        <v>0</v>
      </c>
      <c r="G990" s="2">
        <f t="shared" si="22"/>
        <v>29303.855070000001</v>
      </c>
      <c r="H990" s="2">
        <f t="shared" si="19"/>
        <v>0.58000000007450581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1281581.6599999999</v>
      </c>
      <c r="D991" s="1">
        <f>BILANCA!E13</f>
        <v>1322061.51</v>
      </c>
      <c r="E991" s="1">
        <v>0</v>
      </c>
      <c r="F991" s="1">
        <v>0</v>
      </c>
      <c r="G991" s="2">
        <f t="shared" si="22"/>
        <v>31405.637439999999</v>
      </c>
      <c r="H991" s="2">
        <f t="shared" si="19"/>
        <v>0.83000000007450581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1566788.43</v>
      </c>
      <c r="D993" s="1">
        <f>BILANCA!E15</f>
        <v>1626252.69</v>
      </c>
      <c r="E993" s="1">
        <v>0</v>
      </c>
      <c r="F993" s="1">
        <v>0</v>
      </c>
      <c r="G993" s="2">
        <f t="shared" si="22"/>
        <v>48192.938099999999</v>
      </c>
      <c r="H993" s="2">
        <f t="shared" si="19"/>
        <v>0.73999999999068677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285206.77</v>
      </c>
      <c r="D996" s="1">
        <f>BILANCA!E18</f>
        <v>304191.18</v>
      </c>
      <c r="E996" s="1">
        <v>0</v>
      </c>
      <c r="F996" s="1">
        <v>0</v>
      </c>
      <c r="G996" s="2">
        <f t="shared" si="22"/>
        <v>11616.65869</v>
      </c>
      <c r="H996" s="2">
        <f t="shared" si="19"/>
        <v>0.40999999997438863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67574.760000000009</v>
      </c>
      <c r="D997" s="1">
        <f>BILANCA!E19</f>
        <v>42921.75</v>
      </c>
      <c r="E997" s="1">
        <v>0</v>
      </c>
      <c r="F997" s="1">
        <v>0</v>
      </c>
      <c r="G997" s="2">
        <f t="shared" si="22"/>
        <v>2147.8556400000002</v>
      </c>
      <c r="H997" s="2">
        <f t="shared" si="19"/>
        <v>0.48999999999068677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133290.44</v>
      </c>
      <c r="D998" s="1">
        <f>BILANCA!E20</f>
        <v>113409.04</v>
      </c>
      <c r="E998" s="1">
        <v>0</v>
      </c>
      <c r="F998" s="1">
        <v>0</v>
      </c>
      <c r="G998" s="2">
        <f t="shared" si="22"/>
        <v>5401.6278000000002</v>
      </c>
      <c r="H998" s="2">
        <f t="shared" si="19"/>
        <v>0.47999999999592546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4801.3900000000003</v>
      </c>
      <c r="D999" s="1">
        <f>BILANCA!E21</f>
        <v>5912.32</v>
      </c>
      <c r="E999" s="1">
        <v>0</v>
      </c>
      <c r="F999" s="1">
        <v>0</v>
      </c>
      <c r="G999" s="2">
        <f t="shared" si="22"/>
        <v>266.01648</v>
      </c>
      <c r="H999" s="2">
        <f t="shared" si="19"/>
        <v>0.71000000000003638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16788.8</v>
      </c>
      <c r="D1000" s="1">
        <f>BILANCA!E22</f>
        <v>17703.419999999998</v>
      </c>
      <c r="E1000" s="1">
        <v>0</v>
      </c>
      <c r="F1000" s="1">
        <v>0</v>
      </c>
      <c r="G1000" s="2">
        <f t="shared" si="22"/>
        <v>887.3258800000001</v>
      </c>
      <c r="H1000" s="2">
        <f t="shared" si="19"/>
        <v>0.61999999999898137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6032.11</v>
      </c>
      <c r="D1001" s="1">
        <f>BILANCA!E23</f>
        <v>6032.1</v>
      </c>
      <c r="E1001" s="1">
        <v>0</v>
      </c>
      <c r="F1001" s="1">
        <v>0</v>
      </c>
      <c r="G1001" s="2">
        <f t="shared" si="22"/>
        <v>325.73357999999996</v>
      </c>
      <c r="H1001" s="2">
        <f t="shared" si="19"/>
        <v>0.21000000000003638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1783.53</v>
      </c>
      <c r="D1002" s="1">
        <f>BILANCA!E24</f>
        <v>2541.5300000000002</v>
      </c>
      <c r="E1002" s="1">
        <v>0</v>
      </c>
      <c r="F1002" s="1">
        <v>0</v>
      </c>
      <c r="G1002" s="2">
        <f t="shared" si="22"/>
        <v>130.46521000000001</v>
      </c>
      <c r="H1002" s="2">
        <f t="shared" si="19"/>
        <v>0.9399999999998272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15772.86</v>
      </c>
      <c r="D1003" s="1">
        <f>BILANCA!E25</f>
        <v>15772.85</v>
      </c>
      <c r="E1003" s="1">
        <v>0</v>
      </c>
      <c r="F1003" s="1">
        <v>0</v>
      </c>
      <c r="G1003" s="2">
        <f t="shared" si="22"/>
        <v>946.37120000000004</v>
      </c>
      <c r="H1003" s="2">
        <f t="shared" si="19"/>
        <v>0.28999999999905413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56079.88</v>
      </c>
      <c r="D1004" s="1">
        <f>BILANCA!E26</f>
        <v>55556.1</v>
      </c>
      <c r="E1004" s="1">
        <v>0</v>
      </c>
      <c r="F1004" s="1">
        <v>0</v>
      </c>
      <c r="G1004" s="2">
        <f t="shared" si="22"/>
        <v>3511.0336800000005</v>
      </c>
      <c r="H1004" s="2">
        <f t="shared" si="19"/>
        <v>0.22000000000116415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166974.25</v>
      </c>
      <c r="D1006" s="1">
        <f>BILANCA!E28</f>
        <v>174005.61</v>
      </c>
      <c r="E1006" s="1">
        <v>0</v>
      </c>
      <c r="F1006" s="1">
        <v>0</v>
      </c>
      <c r="G1006" s="2">
        <f t="shared" si="22"/>
        <v>11844.665809999999</v>
      </c>
      <c r="H1006" s="2">
        <f t="shared" si="19"/>
        <v>0.64000000001396984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19345.37</v>
      </c>
      <c r="D1008" s="1">
        <f>BILANCA!E30</f>
        <v>19345.37</v>
      </c>
      <c r="E1008" s="1">
        <v>0</v>
      </c>
      <c r="F1008" s="1">
        <v>0</v>
      </c>
      <c r="G1008" s="2">
        <f t="shared" si="22"/>
        <v>1450.90275</v>
      </c>
      <c r="H1008" s="2">
        <f t="shared" si="19"/>
        <v>0.73999999999796273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19345.37</v>
      </c>
      <c r="D1012" s="1">
        <f>BILANCA!E34</f>
        <v>19345.37</v>
      </c>
      <c r="E1012" s="1">
        <v>0</v>
      </c>
      <c r="F1012" s="1">
        <v>0</v>
      </c>
      <c r="G1012" s="2">
        <f t="shared" si="22"/>
        <v>1683.0471899999998</v>
      </c>
      <c r="H1012" s="2">
        <f t="shared" si="19"/>
        <v>0.73999999999796273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33855.379999999997</v>
      </c>
      <c r="D1013" s="1">
        <f>BILANCA!E35</f>
        <v>35355.800000000003</v>
      </c>
      <c r="E1013" s="1">
        <v>0</v>
      </c>
      <c r="F1013" s="1">
        <v>0</v>
      </c>
      <c r="G1013" s="2">
        <f t="shared" si="22"/>
        <v>3137.0093999999999</v>
      </c>
      <c r="H1013" s="2">
        <f t="shared" si="19"/>
        <v>0.57999999999447027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33855.379999999997</v>
      </c>
      <c r="D1014" s="1">
        <f>BILANCA!E36</f>
        <v>35355.800000000003</v>
      </c>
      <c r="E1014" s="1">
        <v>0</v>
      </c>
      <c r="F1014" s="1">
        <v>0</v>
      </c>
      <c r="G1014" s="2">
        <f t="shared" si="22"/>
        <v>3241.57638</v>
      </c>
      <c r="H1014" s="2">
        <f t="shared" si="19"/>
        <v>0.57999999999447027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1030.03</v>
      </c>
      <c r="D1023" s="1">
        <f>BILANCA!E45</f>
        <v>772.53</v>
      </c>
      <c r="E1023" s="1">
        <v>0</v>
      </c>
      <c r="F1023" s="1">
        <v>0</v>
      </c>
      <c r="G1023" s="2">
        <f t="shared" si="22"/>
        <v>103.00360000000001</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1973.01</v>
      </c>
      <c r="D1025" s="1">
        <f>BILANCA!E47</f>
        <v>1030.03</v>
      </c>
      <c r="E1025" s="1">
        <v>0</v>
      </c>
      <c r="F1025" s="1">
        <v>0</v>
      </c>
      <c r="G1025" s="2">
        <f t="shared" si="22"/>
        <v>169.38893999999999</v>
      </c>
      <c r="H1025" s="2">
        <f t="shared" si="19"/>
        <v>3.999999999996362E-2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942.98</v>
      </c>
      <c r="D1028" s="1">
        <f>BILANCA!E50</f>
        <v>257.5</v>
      </c>
      <c r="E1028" s="1">
        <v>0</v>
      </c>
      <c r="F1028" s="1">
        <v>0</v>
      </c>
      <c r="G1028" s="2">
        <f t="shared" si="22"/>
        <v>65.609099999999998</v>
      </c>
      <c r="H1028" s="2">
        <f t="shared" si="19"/>
        <v>0.51999999999998181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31216.49</v>
      </c>
      <c r="D1032" s="1">
        <f>BILANCA!E54</f>
        <v>31566.98</v>
      </c>
      <c r="E1032" s="1">
        <v>0</v>
      </c>
      <c r="F1032" s="1">
        <v>0</v>
      </c>
      <c r="G1032" s="2">
        <f t="shared" si="22"/>
        <v>4623.1720500000001</v>
      </c>
      <c r="H1032" s="2">
        <f t="shared" si="19"/>
        <v>0.51000000000203727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31216.49</v>
      </c>
      <c r="D1033" s="1">
        <f>BILANCA!E55</f>
        <v>31566.98</v>
      </c>
      <c r="E1033" s="1">
        <v>0</v>
      </c>
      <c r="F1033" s="1">
        <v>0</v>
      </c>
      <c r="G1033" s="2">
        <f t="shared" si="22"/>
        <v>4717.5225000000009</v>
      </c>
      <c r="H1033" s="2">
        <f t="shared" si="19"/>
        <v>0.51000000000203727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54853.9</v>
      </c>
      <c r="D1046" s="1">
        <f>BILANCA!E68</f>
        <v>33188.399999999994</v>
      </c>
      <c r="E1046" s="1">
        <v>0</v>
      </c>
      <c r="F1046" s="1">
        <v>0</v>
      </c>
      <c r="G1046" s="2">
        <f t="shared" si="22"/>
        <v>7637.5340999999989</v>
      </c>
      <c r="H1046" s="2">
        <f t="shared" si="19"/>
        <v>0.49999999999272404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41978.69</v>
      </c>
      <c r="D1047" s="1">
        <f>BILANCA!E69</f>
        <v>26242.37</v>
      </c>
      <c r="E1047" s="1">
        <v>0</v>
      </c>
      <c r="F1047" s="1">
        <v>0</v>
      </c>
      <c r="G1047" s="2">
        <f t="shared" si="22"/>
        <v>6045.6595200000002</v>
      </c>
      <c r="H1047" s="2">
        <f t="shared" si="19"/>
        <v>0.67999999999665306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41978.69</v>
      </c>
      <c r="D1048" s="1">
        <f>BILANCA!E70</f>
        <v>26242.37</v>
      </c>
      <c r="E1048" s="1">
        <v>0</v>
      </c>
      <c r="F1048" s="1">
        <v>0</v>
      </c>
      <c r="G1048" s="2">
        <f t="shared" si="22"/>
        <v>6140.1229500000009</v>
      </c>
      <c r="H1048" s="2">
        <f t="shared" si="19"/>
        <v>0.67999999999665306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41978.69</v>
      </c>
      <c r="D1050" s="1">
        <f>BILANCA!E72</f>
        <v>26242.37</v>
      </c>
      <c r="E1050" s="1">
        <v>0</v>
      </c>
      <c r="F1050" s="1">
        <v>0</v>
      </c>
      <c r="G1050" s="2">
        <f t="shared" si="22"/>
        <v>6329.0498100000004</v>
      </c>
      <c r="H1050" s="2">
        <f t="shared" si="19"/>
        <v>0.67999999999665306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12002.28</v>
      </c>
      <c r="D1056" s="1">
        <f>BILANCA!E78</f>
        <v>6769.9</v>
      </c>
      <c r="E1056" s="1">
        <v>0</v>
      </c>
      <c r="F1056" s="1">
        <v>0</v>
      </c>
      <c r="G1056" s="2">
        <f t="shared" si="22"/>
        <v>1864.5718399999998</v>
      </c>
      <c r="H1056" s="2">
        <f t="shared" si="19"/>
        <v>0.38000000000101863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12002.28</v>
      </c>
      <c r="D1064" s="1">
        <f>BILANCA!E86</f>
        <v>6769.9</v>
      </c>
      <c r="E1064" s="1">
        <v>0</v>
      </c>
      <c r="F1064" s="1">
        <v>0</v>
      </c>
      <c r="G1064" s="2">
        <f t="shared" si="22"/>
        <v>2068.9084800000001</v>
      </c>
      <c r="H1064" s="2">
        <f t="shared" si="19"/>
        <v>0.38000000000101863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176.13</v>
      </c>
      <c r="E1124" s="1">
        <v>0</v>
      </c>
      <c r="F1124" s="1">
        <v>0</v>
      </c>
      <c r="G1124" s="2">
        <f t="shared" si="22"/>
        <v>49.668659999999996</v>
      </c>
      <c r="H1124" s="2">
        <f t="shared" si="23"/>
        <v>0.12999999999999545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176.13</v>
      </c>
      <c r="E1138" s="1">
        <v>0</v>
      </c>
      <c r="F1138" s="1">
        <v>0</v>
      </c>
      <c r="G1138" s="2">
        <f t="shared" si="22"/>
        <v>54.600299999999997</v>
      </c>
      <c r="H1138" s="2">
        <f t="shared" si="23"/>
        <v>0.12999999999999545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872.93</v>
      </c>
      <c r="D1142" s="1">
        <f>BILANCA!E164</f>
        <v>0</v>
      </c>
      <c r="E1142" s="1">
        <v>0</v>
      </c>
      <c r="F1142" s="1">
        <v>0</v>
      </c>
      <c r="G1142" s="2">
        <f t="shared" si="22"/>
        <v>138.79587000000001</v>
      </c>
      <c r="H1142" s="2">
        <f t="shared" si="23"/>
        <v>7.0000000000050022E-2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872.93</v>
      </c>
      <c r="D1144" s="1">
        <f>BILANCA!E166</f>
        <v>0</v>
      </c>
      <c r="E1144" s="1">
        <v>0</v>
      </c>
      <c r="F1144" s="1">
        <v>0</v>
      </c>
      <c r="G1144" s="2">
        <f t="shared" si="22"/>
        <v>140.54173</v>
      </c>
      <c r="H1144" s="2">
        <f t="shared" si="23"/>
        <v>7.0000000000050022E-2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1438895.73</v>
      </c>
      <c r="D1152" s="1">
        <f>BILANCA!E175</f>
        <v>1434299.9899999998</v>
      </c>
      <c r="E1152" s="1">
        <v>0</v>
      </c>
      <c r="F1152" s="1">
        <v>0</v>
      </c>
      <c r="G1152" s="2">
        <f t="shared" si="22"/>
        <v>727966.77498999995</v>
      </c>
      <c r="H1152" s="2">
        <f t="shared" si="23"/>
        <v>0.28000000026077032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10978.46</v>
      </c>
      <c r="D1153" s="1">
        <f>BILANCA!E176</f>
        <v>10336.89</v>
      </c>
      <c r="E1153" s="1">
        <v>0</v>
      </c>
      <c r="F1153" s="1">
        <v>0</v>
      </c>
      <c r="G1153" s="2">
        <f t="shared" si="22"/>
        <v>5380.8807999999999</v>
      </c>
      <c r="H1153" s="2">
        <f t="shared" si="23"/>
        <v>0.56999999999970896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10978.46</v>
      </c>
      <c r="D1154" s="1">
        <f>BILANCA!E177</f>
        <v>10336.89</v>
      </c>
      <c r="E1154" s="1">
        <v>0</v>
      </c>
      <c r="F1154" s="1">
        <v>0</v>
      </c>
      <c r="G1154" s="2">
        <f t="shared" si="22"/>
        <v>5412.5330400000003</v>
      </c>
      <c r="H1154" s="2">
        <f t="shared" si="23"/>
        <v>0.56999999999970896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1298.08</v>
      </c>
      <c r="E1155" s="1">
        <v>0</v>
      </c>
      <c r="F1155" s="1">
        <v>0</v>
      </c>
      <c r="G1155" s="2">
        <f t="shared" si="22"/>
        <v>446.53951999999992</v>
      </c>
      <c r="H1155" s="2">
        <f t="shared" si="23"/>
        <v>7.999999999992724E-2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80.489999999999995</v>
      </c>
      <c r="D1156" s="1">
        <f>BILANCA!E179</f>
        <v>1808</v>
      </c>
      <c r="E1156" s="1">
        <v>0</v>
      </c>
      <c r="F1156" s="1">
        <v>0</v>
      </c>
      <c r="G1156" s="2">
        <f t="shared" si="22"/>
        <v>639.49276999999995</v>
      </c>
      <c r="H1156" s="2">
        <f t="shared" si="23"/>
        <v>0.48999999999999488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10897.97</v>
      </c>
      <c r="D1165" s="1">
        <f>BILANCA!E188</f>
        <v>7230.81</v>
      </c>
      <c r="E1165" s="1">
        <v>0</v>
      </c>
      <c r="F1165" s="1">
        <v>0</v>
      </c>
      <c r="G1165" s="2">
        <f t="shared" si="22"/>
        <v>4615.4453800000001</v>
      </c>
      <c r="H1165" s="2">
        <f t="shared" si="23"/>
        <v>0.22000000000025466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1427917.27</v>
      </c>
      <c r="D1214" s="1">
        <f>BILANCA!E237</f>
        <v>1423963.0999999999</v>
      </c>
      <c r="E1214" s="1">
        <v>0</v>
      </c>
      <c r="F1214" s="1">
        <v>0</v>
      </c>
      <c r="G1214" s="2">
        <f t="shared" si="22"/>
        <v>987719.84156999993</v>
      </c>
      <c r="H1214" s="2">
        <f t="shared" si="23"/>
        <v>0.36999999987892807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1383443.73</v>
      </c>
      <c r="D1215" s="1">
        <f>BILANCA!E238</f>
        <v>1416020.92</v>
      </c>
      <c r="E1215" s="1">
        <v>0</v>
      </c>
      <c r="F1215" s="1">
        <v>0</v>
      </c>
      <c r="G1215" s="2">
        <f t="shared" si="22"/>
        <v>977992.65223999997</v>
      </c>
      <c r="H1215" s="2">
        <f t="shared" si="23"/>
        <v>0.35000000009313226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1383443.73</v>
      </c>
      <c r="D1216" s="1">
        <f>BILANCA!E239</f>
        <v>1416020.92</v>
      </c>
      <c r="E1216" s="1">
        <v>0</v>
      </c>
      <c r="F1216" s="1">
        <v>0</v>
      </c>
      <c r="G1216" s="2">
        <f t="shared" si="22"/>
        <v>982208.13780999999</v>
      </c>
      <c r="H1216" s="2">
        <f t="shared" si="23"/>
        <v>0.35000000009313226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1383443.73</v>
      </c>
      <c r="D1217" s="1">
        <f>BILANCA!E240</f>
        <v>1416020.92</v>
      </c>
      <c r="E1217" s="1">
        <v>0</v>
      </c>
      <c r="F1217" s="1">
        <v>0</v>
      </c>
      <c r="G1217" s="2">
        <f t="shared" si="22"/>
        <v>986423.62338</v>
      </c>
      <c r="H1217" s="2">
        <f t="shared" si="23"/>
        <v>0.35000000009313226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43600.61</v>
      </c>
      <c r="D1222" s="1">
        <f>BILANCA!E245</f>
        <v>7760.88</v>
      </c>
      <c r="E1222" s="1">
        <v>0</v>
      </c>
      <c r="F1222" s="1">
        <v>0</v>
      </c>
      <c r="G1222" s="2">
        <f t="shared" si="22"/>
        <v>14130.246429999999</v>
      </c>
      <c r="H1222" s="2">
        <f t="shared" si="23"/>
        <v>0.50999999999930878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50532.31</v>
      </c>
      <c r="D1223" s="1">
        <f>BILANCA!E246</f>
        <v>7760.88</v>
      </c>
      <c r="E1223" s="1">
        <v>0</v>
      </c>
      <c r="F1223" s="1">
        <v>0</v>
      </c>
      <c r="G1223" s="2">
        <f t="shared" si="22"/>
        <v>15852.9768</v>
      </c>
      <c r="H1223" s="2">
        <f t="shared" si="23"/>
        <v>0.42999999999756255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50532.31</v>
      </c>
      <c r="D1224" s="1">
        <f>BILANCA!E247</f>
        <v>7760.88</v>
      </c>
      <c r="E1224" s="1">
        <v>0</v>
      </c>
      <c r="F1224" s="1">
        <v>0</v>
      </c>
      <c r="G1224" s="2">
        <f t="shared" si="22"/>
        <v>15919.030869999999</v>
      </c>
      <c r="H1224" s="2">
        <f t="shared" si="23"/>
        <v>0.42999999999756255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6931.7</v>
      </c>
      <c r="D1227" s="1">
        <f>BILANCA!E250</f>
        <v>0</v>
      </c>
      <c r="E1227" s="1">
        <v>0</v>
      </c>
      <c r="F1227" s="1">
        <v>0</v>
      </c>
      <c r="G1227" s="2">
        <f t="shared" si="22"/>
        <v>1691.3347999999999</v>
      </c>
      <c r="H1227" s="2">
        <f t="shared" si="23"/>
        <v>0.3000000000001819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6931.7</v>
      </c>
      <c r="D1229" s="1">
        <f>BILANCA!E252</f>
        <v>0</v>
      </c>
      <c r="E1229" s="1">
        <v>0</v>
      </c>
      <c r="F1229" s="1">
        <v>0</v>
      </c>
      <c r="G1229" s="2">
        <f t="shared" si="22"/>
        <v>1705.1982</v>
      </c>
      <c r="H1229" s="2">
        <f t="shared" si="23"/>
        <v>0.3000000000001819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181.3</v>
      </c>
      <c r="E1232" s="1">
        <v>0</v>
      </c>
      <c r="F1232" s="1">
        <v>0</v>
      </c>
      <c r="G1232" s="2">
        <f t="shared" si="22"/>
        <v>90.287400000000005</v>
      </c>
      <c r="H1232" s="2">
        <f t="shared" si="23"/>
        <v>0.30000000000001137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872.93</v>
      </c>
      <c r="D1233" s="1">
        <f>BILANCA!E256</f>
        <v>0</v>
      </c>
      <c r="E1233" s="1">
        <v>0</v>
      </c>
      <c r="F1233" s="1">
        <v>0</v>
      </c>
      <c r="G1233" s="2">
        <f t="shared" si="22"/>
        <v>218.23249999999999</v>
      </c>
      <c r="H1233" s="2">
        <f t="shared" si="23"/>
        <v>7.0000000000050022E-2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2384.6</v>
      </c>
      <c r="D1236" s="1">
        <f>BILANCA!E259</f>
        <v>2384.6</v>
      </c>
      <c r="E1236" s="1">
        <v>0</v>
      </c>
      <c r="F1236" s="1">
        <v>0</v>
      </c>
      <c r="G1236" s="2">
        <f t="shared" si="22"/>
        <v>1809.9114</v>
      </c>
      <c r="H1236" s="2">
        <f t="shared" si="23"/>
        <v>0.8000000000001819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2384.6</v>
      </c>
      <c r="D1237" s="1">
        <f>BILANCA!E260</f>
        <v>2384.6</v>
      </c>
      <c r="E1237" s="1">
        <v>0</v>
      </c>
      <c r="F1237" s="1">
        <v>0</v>
      </c>
      <c r="G1237" s="2">
        <f t="shared" si="22"/>
        <v>1817.0652</v>
      </c>
      <c r="H1237" s="2">
        <f t="shared" si="23"/>
        <v>0.8000000000001819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176.13</v>
      </c>
      <c r="E1241" s="1">
        <v>0</v>
      </c>
      <c r="F1241" s="1">
        <v>0</v>
      </c>
      <c r="G1241" s="2">
        <f t="shared" si="22"/>
        <v>90.883080000000007</v>
      </c>
      <c r="H1241" s="2">
        <f t="shared" si="23"/>
        <v>0.12999999999999545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872.93</v>
      </c>
      <c r="D1243" s="1">
        <f>BILANCA!E267</f>
        <v>0</v>
      </c>
      <c r="E1243" s="1">
        <v>0</v>
      </c>
      <c r="F1243" s="1">
        <v>0</v>
      </c>
      <c r="G1243" s="2">
        <f t="shared" si="24"/>
        <v>226.96179999999998</v>
      </c>
      <c r="H1243" s="2">
        <f t="shared" si="23"/>
        <v>7.0000000000050022E-2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12002.28</v>
      </c>
      <c r="D1244" s="1">
        <f>BILANCA!E268</f>
        <v>6769.9</v>
      </c>
      <c r="E1244" s="1">
        <v>0</v>
      </c>
      <c r="F1244" s="1">
        <v>0</v>
      </c>
      <c r="G1244" s="2">
        <f t="shared" si="24"/>
        <v>6666.4828800000005</v>
      </c>
      <c r="H1244" s="2">
        <f t="shared" si="23"/>
        <v>0.38000000000101863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10978.46</v>
      </c>
      <c r="D1264" s="1">
        <f>BILANCA!E288</f>
        <v>10336.89</v>
      </c>
      <c r="E1264" s="1">
        <v>0</v>
      </c>
      <c r="F1264" s="1">
        <v>0</v>
      </c>
      <c r="G1264" s="2">
        <f t="shared" si="24"/>
        <v>8894.2794400000002</v>
      </c>
      <c r="H1264" s="2">
        <f t="shared" si="23"/>
        <v>0.56999999999970896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7230.81</v>
      </c>
      <c r="E1278" s="1">
        <v>0</v>
      </c>
      <c r="F1278" s="1">
        <v>0</v>
      </c>
      <c r="G1278" s="2">
        <f t="shared" si="24"/>
        <v>4266.1778999999997</v>
      </c>
      <c r="H1278" s="2">
        <f t="shared" si="23"/>
        <v>0.18999999999959982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1498061.32</v>
      </c>
      <c r="D1408" s="1">
        <f>'RAS-funkcijski'!E114</f>
        <v>1598795.39</v>
      </c>
      <c r="E1408" s="1">
        <v>0</v>
      </c>
      <c r="F1408" s="1">
        <v>0</v>
      </c>
      <c r="G1408" s="2">
        <f t="shared" si="24"/>
        <v>516521.73099999997</v>
      </c>
      <c r="H1408" s="2">
        <f t="shared" si="27"/>
        <v>0.7099999999627471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1498061.32</v>
      </c>
      <c r="D1412" s="1">
        <f>'RAS-funkcijski'!E118</f>
        <v>1598795.39</v>
      </c>
      <c r="E1412" s="1">
        <v>0</v>
      </c>
      <c r="F1412" s="1">
        <v>0</v>
      </c>
      <c r="G1412" s="2">
        <f t="shared" si="24"/>
        <v>535304.33940000006</v>
      </c>
      <c r="H1412" s="2">
        <f t="shared" si="27"/>
        <v>0.7099999999627471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1498061.32</v>
      </c>
      <c r="D1413" s="1">
        <f>'RAS-funkcijski'!E119</f>
        <v>1598795.39</v>
      </c>
      <c r="E1413" s="1">
        <v>0</v>
      </c>
      <c r="F1413" s="1">
        <v>0</v>
      </c>
      <c r="G1413" s="2">
        <f t="shared" si="24"/>
        <v>539999.9915</v>
      </c>
      <c r="H1413" s="2">
        <f t="shared" si="27"/>
        <v>0.7099999999627471</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1498061.32</v>
      </c>
      <c r="D1435" s="13">
        <f>'RAS-funkcijski'!E141</f>
        <v>1598795.39</v>
      </c>
      <c r="E1435" s="13">
        <v>0</v>
      </c>
      <c r="F1435" s="13">
        <v>0</v>
      </c>
      <c r="G1435" s="14">
        <f t="shared" si="24"/>
        <v>643304.33770000003</v>
      </c>
      <c r="H1435" s="14">
        <f t="shared" si="27"/>
        <v>0.7099999999627471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2436.36</v>
      </c>
      <c r="D1436" s="6">
        <f>'P-VRIO'!E5</f>
        <v>0</v>
      </c>
      <c r="E1436" s="6">
        <v>0</v>
      </c>
      <c r="F1436" s="6">
        <v>0</v>
      </c>
      <c r="G1436" s="7">
        <f t="shared" si="24"/>
        <v>2.4363600000000001</v>
      </c>
      <c r="H1436" s="7">
        <f t="shared" si="27"/>
        <v>0.36000000000012733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2436.36</v>
      </c>
      <c r="D1453" s="1">
        <f>'P-VRIO'!E22</f>
        <v>0</v>
      </c>
      <c r="E1453" s="1">
        <v>0</v>
      </c>
      <c r="F1453" s="1">
        <v>0</v>
      </c>
      <c r="G1453" s="2">
        <f t="shared" si="24"/>
        <v>43.854480000000002</v>
      </c>
      <c r="H1453" s="2">
        <f t="shared" si="27"/>
        <v>0.36000000000012733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2436.36</v>
      </c>
      <c r="D1454" s="1">
        <f>'P-VRIO'!E23</f>
        <v>0</v>
      </c>
      <c r="E1454" s="1">
        <v>0</v>
      </c>
      <c r="F1454" s="1">
        <v>0</v>
      </c>
      <c r="G1454" s="2">
        <f t="shared" si="24"/>
        <v>46.290840000000003</v>
      </c>
      <c r="H1454" s="2">
        <f t="shared" si="27"/>
        <v>0.36000000000012733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51.76</v>
      </c>
      <c r="D1455" s="1">
        <f>'P-VRIO'!E24</f>
        <v>0</v>
      </c>
      <c r="E1455" s="1">
        <v>0</v>
      </c>
      <c r="F1455" s="1">
        <v>0</v>
      </c>
      <c r="G1455" s="2">
        <f t="shared" si="24"/>
        <v>1.0351999999999999</v>
      </c>
      <c r="H1455" s="2">
        <f t="shared" si="27"/>
        <v>0.24000000000000199</v>
      </c>
      <c r="I1455" s="10">
        <f t="shared" ref="I1455:I1460" si="30">G1455*H1455</f>
        <v>0.24844800000000203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2384.6</v>
      </c>
      <c r="D1456" s="1">
        <f>'P-VRIO'!E25</f>
        <v>0</v>
      </c>
      <c r="E1456" s="1">
        <v>0</v>
      </c>
      <c r="F1456" s="1">
        <v>0</v>
      </c>
      <c r="G1456" s="2">
        <f t="shared" si="24"/>
        <v>50.076599999999999</v>
      </c>
      <c r="H1456" s="2">
        <f t="shared" si="27"/>
        <v>0.40000000000009095</v>
      </c>
      <c r="I1456" s="10">
        <f t="shared" si="30"/>
        <v>20.030640000004553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10897.97</v>
      </c>
      <c r="D1480" s="6"/>
      <c r="E1480" s="6">
        <v>0</v>
      </c>
      <c r="F1480" s="6">
        <v>0</v>
      </c>
      <c r="G1480" s="7">
        <f t="shared" ref="G1480:G1580" si="34">B1480/1000*C1480</f>
        <v>10.897969999999999</v>
      </c>
      <c r="H1480" s="7">
        <f t="shared" ref="H1480:H1580" si="35">ABS(C1480-ROUND(C1480,0))</f>
        <v>3.0000000000654836E-2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10336.89</v>
      </c>
      <c r="D1481" s="1">
        <v>0</v>
      </c>
      <c r="E1481" s="1">
        <v>0</v>
      </c>
      <c r="F1481" s="1">
        <v>0</v>
      </c>
      <c r="G1481" s="2">
        <f t="shared" si="34"/>
        <v>20.673780000000001</v>
      </c>
      <c r="H1481" s="2">
        <f t="shared" si="35"/>
        <v>0.11000000000058208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10336.89</v>
      </c>
      <c r="D1483" s="1">
        <v>0</v>
      </c>
      <c r="E1483" s="1">
        <v>0</v>
      </c>
      <c r="F1483" s="1">
        <v>0</v>
      </c>
      <c r="G1483" s="2">
        <f t="shared" si="34"/>
        <v>41.347560000000001</v>
      </c>
      <c r="H1483" s="2">
        <f t="shared" si="35"/>
        <v>0.11000000000058208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1298.08</v>
      </c>
      <c r="D1484" s="1">
        <v>0</v>
      </c>
      <c r="E1484" s="1">
        <v>0</v>
      </c>
      <c r="F1484" s="1">
        <v>0</v>
      </c>
      <c r="G1484" s="2">
        <f t="shared" si="34"/>
        <v>6.4904000000000002</v>
      </c>
      <c r="H1484" s="2">
        <f t="shared" si="35"/>
        <v>7.999999999992724E-2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1808</v>
      </c>
      <c r="D1485" s="1">
        <v>0</v>
      </c>
      <c r="E1485" s="1">
        <v>0</v>
      </c>
      <c r="F1485" s="1">
        <v>0</v>
      </c>
      <c r="G1485" s="2">
        <f t="shared" si="34"/>
        <v>10.848000000000001</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7230.81</v>
      </c>
      <c r="D1491" s="1">
        <v>0</v>
      </c>
      <c r="E1491" s="1">
        <v>0</v>
      </c>
      <c r="F1491" s="1">
        <v>0</v>
      </c>
      <c r="G1491" s="2">
        <f t="shared" si="34"/>
        <v>86.769720000000007</v>
      </c>
      <c r="H1491" s="2">
        <f t="shared" si="35"/>
        <v>0.18999999999959982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10897.97</v>
      </c>
      <c r="D1499" s="1">
        <v>0</v>
      </c>
      <c r="E1499" s="1">
        <v>0</v>
      </c>
      <c r="F1499" s="1">
        <v>0</v>
      </c>
      <c r="G1499" s="2">
        <f t="shared" si="34"/>
        <v>217.95939999999999</v>
      </c>
      <c r="H1499" s="2">
        <f t="shared" si="35"/>
        <v>3.0000000000654836E-2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10897.97</v>
      </c>
      <c r="D1500" s="1">
        <v>0</v>
      </c>
      <c r="E1500" s="1">
        <v>0</v>
      </c>
      <c r="F1500" s="1">
        <v>0</v>
      </c>
      <c r="G1500" s="2">
        <f t="shared" si="34"/>
        <v>228.85737</v>
      </c>
      <c r="H1500" s="2">
        <f t="shared" si="35"/>
        <v>3.0000000000654836E-2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10336.890000000001</v>
      </c>
      <c r="D1517" s="1">
        <v>0</v>
      </c>
      <c r="E1517" s="1">
        <v>0</v>
      </c>
      <c r="F1517" s="1">
        <v>0</v>
      </c>
      <c r="G1517" s="2">
        <f t="shared" si="34"/>
        <v>392.80182000000002</v>
      </c>
      <c r="H1517" s="2">
        <f t="shared" si="35"/>
        <v>0.10999999999876309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10336.89</v>
      </c>
      <c r="D1518" s="1">
        <v>0</v>
      </c>
      <c r="E1518" s="1">
        <v>0</v>
      </c>
      <c r="F1518" s="1">
        <v>0</v>
      </c>
      <c r="G1518" s="2">
        <f t="shared" si="34"/>
        <v>403.13871</v>
      </c>
      <c r="H1518" s="2">
        <f t="shared" si="35"/>
        <v>0.11000000000058208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10336.89</v>
      </c>
      <c r="D1519" s="1">
        <v>0</v>
      </c>
      <c r="E1519" s="1">
        <v>0</v>
      </c>
      <c r="F1519" s="1">
        <v>0</v>
      </c>
      <c r="G1519" s="2">
        <f t="shared" si="34"/>
        <v>413.47559999999999</v>
      </c>
      <c r="H1519" s="2">
        <f t="shared" si="35"/>
        <v>0.11000000000058208</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10336.89</v>
      </c>
      <c r="D1520" s="1">
        <v>0</v>
      </c>
      <c r="E1520" s="1">
        <v>0</v>
      </c>
      <c r="F1520" s="1">
        <v>0</v>
      </c>
      <c r="G1520" s="2">
        <f t="shared" si="34"/>
        <v>423.81248999999997</v>
      </c>
      <c r="H1520" s="2">
        <f t="shared" si="35"/>
        <v>0.11000000000058208</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C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18049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1439479.88</v>
      </c>
      <c r="I16" s="170">
        <f>'PR-RAS'!E6</f>
        <v>1578642.03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1490959.3699999999</v>
      </c>
      <c r="I17" s="170">
        <f>'PR-RAS'!E151</f>
        <v>1528198.99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43600.610000000059</v>
      </c>
      <c r="I18" s="170">
        <f>'PR-RAS'!E645</f>
        <v>7760.8800000002157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1384041.8299999998</v>
      </c>
      <c r="I20" s="173">
        <f>BILANCA!E7</f>
        <v>1401111.59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54853.9</v>
      </c>
      <c r="I21" s="175">
        <f>BILANCA!E68</f>
        <v>33188.399999999994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10978.46</v>
      </c>
      <c r="I22" s="175">
        <f>BILANCA!E176</f>
        <v>10336.89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1427917.27</v>
      </c>
      <c r="I23" s="177">
        <f>BILANCA!E237</f>
        <v>1423963.0999999999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1498061.32</v>
      </c>
      <c r="I27" s="175">
        <f>'RAS-funkcijski'!E114</f>
        <v>1598795.39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1498061.32</v>
      </c>
      <c r="I28" s="179">
        <f>'RAS-funkcijski'!E141</f>
        <v>1598795.39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2436.36</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2436.36</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10897.97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10336.890000000001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10336.89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6" zoomScaleNormal="100" workbookViewId="0">
      <selection activeCell="D645" sqref="D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1439479.88</v>
      </c>
      <c r="E6" s="51">
        <f>E7+E44+E50+E82+E106+E124+E133+E139</f>
        <v>1578642.03</v>
      </c>
      <c r="F6" s="52">
        <f t="shared" ref="F6:F131" si="0">IF(D6&lt;&gt;0,IF(E6/D6&gt;=100,"&gt;&gt;100",E6/D6*100),"-")</f>
        <v>109.66753005259096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1177149.8999999999</v>
      </c>
      <c r="E50" s="51">
        <f>E51+E54+E59+E62+E65+E68+E71+E74+E77</f>
        <v>1369843.5299999998</v>
      </c>
      <c r="F50" s="52">
        <f t="shared" si="0"/>
        <v>116.36950655137464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1162891.6099999999</v>
      </c>
      <c r="E68" s="51">
        <f t="shared" si="15"/>
        <v>1353213.8499999999</v>
      </c>
      <c r="F68" s="52">
        <f t="shared" si="0"/>
        <v>116.36629229786945</v>
      </c>
    </row>
    <row r="69" spans="1:6" ht="12.75" customHeight="1" x14ac:dyDescent="0.2">
      <c r="A69" s="53" t="s">
        <v>184</v>
      </c>
      <c r="B69" s="85" t="s">
        <v>185</v>
      </c>
      <c r="C69" s="50" t="s">
        <v>184</v>
      </c>
      <c r="D69" s="242">
        <v>1161667.6399999999</v>
      </c>
      <c r="E69" s="242">
        <v>1351936.93</v>
      </c>
      <c r="F69" s="52">
        <f t="shared" si="0"/>
        <v>116.3789782420039</v>
      </c>
    </row>
    <row r="70" spans="1:6" ht="24" x14ac:dyDescent="0.2">
      <c r="A70" s="53" t="s">
        <v>186</v>
      </c>
      <c r="B70" s="85" t="s">
        <v>187</v>
      </c>
      <c r="C70" s="50" t="s">
        <v>186</v>
      </c>
      <c r="D70" s="242">
        <v>1223.97</v>
      </c>
      <c r="E70" s="242">
        <v>1276.92</v>
      </c>
      <c r="F70" s="52">
        <f t="shared" si="0"/>
        <v>104.32608642368686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14258.29</v>
      </c>
      <c r="E74" s="51">
        <f t="shared" si="17"/>
        <v>16629.68</v>
      </c>
      <c r="F74" s="52">
        <f t="shared" si="0"/>
        <v>116.63165779346612</v>
      </c>
    </row>
    <row r="75" spans="1:6" ht="12.75" customHeight="1" x14ac:dyDescent="0.2">
      <c r="A75" s="53" t="s">
        <v>196</v>
      </c>
      <c r="B75" s="85" t="s">
        <v>197</v>
      </c>
      <c r="C75" s="50" t="s">
        <v>196</v>
      </c>
      <c r="D75" s="242">
        <v>14258.29</v>
      </c>
      <c r="E75" s="242">
        <v>16629.68</v>
      </c>
      <c r="F75" s="52">
        <f t="shared" si="0"/>
        <v>116.63165779346612</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0.8</v>
      </c>
      <c r="E82" s="51">
        <f t="shared" si="19"/>
        <v>22.16</v>
      </c>
      <c r="F82" s="52">
        <f t="shared" si="0"/>
        <v>2770</v>
      </c>
    </row>
    <row r="83" spans="1:6" ht="12.75" customHeight="1" x14ac:dyDescent="0.2">
      <c r="A83" s="53">
        <v>641</v>
      </c>
      <c r="B83" s="85" t="s">
        <v>212</v>
      </c>
      <c r="C83" s="50" t="s">
        <v>213</v>
      </c>
      <c r="D83" s="51">
        <f t="shared" ref="D83:E83" si="20">SUM(D84:D90)</f>
        <v>0.8</v>
      </c>
      <c r="E83" s="51">
        <f t="shared" si="20"/>
        <v>22.16</v>
      </c>
      <c r="F83" s="52">
        <f t="shared" si="0"/>
        <v>2770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0.8</v>
      </c>
      <c r="E85" s="242">
        <v>22.16</v>
      </c>
      <c r="F85" s="52">
        <f t="shared" si="0"/>
        <v>2770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11307.98</v>
      </c>
      <c r="E106" s="51">
        <f t="shared" si="23"/>
        <v>12331.54</v>
      </c>
      <c r="F106" s="52">
        <f t="shared" si="0"/>
        <v>109.05166086250595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11307.98</v>
      </c>
      <c r="E112" s="51">
        <f t="shared" si="25"/>
        <v>12331.54</v>
      </c>
      <c r="F112" s="52">
        <f t="shared" si="0"/>
        <v>109.05166086250595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11307.98</v>
      </c>
      <c r="E117" s="242">
        <v>12331.54</v>
      </c>
      <c r="F117" s="52">
        <f t="shared" si="0"/>
        <v>109.05166086250595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6222.9599999999991</v>
      </c>
      <c r="E124" s="51">
        <f t="shared" si="27"/>
        <v>17183.84</v>
      </c>
      <c r="F124" s="52">
        <f t="shared" si="0"/>
        <v>276.13611528918722</v>
      </c>
    </row>
    <row r="125" spans="1:6" ht="12.75" customHeight="1" x14ac:dyDescent="0.2">
      <c r="A125" s="53">
        <v>661</v>
      </c>
      <c r="B125" s="86" t="s">
        <v>296</v>
      </c>
      <c r="C125" s="50" t="s">
        <v>297</v>
      </c>
      <c r="D125" s="51">
        <f t="shared" ref="D125:E125" si="28">SUM(D126:D127)</f>
        <v>4865.9399999999996</v>
      </c>
      <c r="E125" s="51">
        <f t="shared" si="28"/>
        <v>14019.24</v>
      </c>
      <c r="F125" s="52">
        <f t="shared" si="0"/>
        <v>288.10959444629407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4865.9399999999996</v>
      </c>
      <c r="E127" s="242">
        <v>14019.24</v>
      </c>
      <c r="F127" s="52">
        <f t="shared" si="0"/>
        <v>288.10959444629407</v>
      </c>
    </row>
    <row r="128" spans="1:6" ht="24" x14ac:dyDescent="0.2">
      <c r="A128" s="53">
        <v>663</v>
      </c>
      <c r="B128" s="231" t="s">
        <v>302</v>
      </c>
      <c r="C128" s="50" t="s">
        <v>303</v>
      </c>
      <c r="D128" s="51">
        <f t="shared" ref="D128:E128" si="29">SUM(D129:D132)</f>
        <v>1357.02</v>
      </c>
      <c r="E128" s="51">
        <f t="shared" si="29"/>
        <v>3164.6</v>
      </c>
      <c r="F128" s="52">
        <f t="shared" si="0"/>
        <v>233.20216356428057</v>
      </c>
    </row>
    <row r="129" spans="1:6" ht="12.75" customHeight="1" x14ac:dyDescent="0.2">
      <c r="A129" s="53">
        <v>6631</v>
      </c>
      <c r="B129" s="86" t="s">
        <v>304</v>
      </c>
      <c r="C129" s="50" t="s">
        <v>305</v>
      </c>
      <c r="D129" s="242">
        <v>1357.02</v>
      </c>
      <c r="E129" s="242">
        <v>3164.6</v>
      </c>
      <c r="F129" s="52">
        <f t="shared" si="0"/>
        <v>233.20216356428057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243617.04</v>
      </c>
      <c r="E133" s="51">
        <f t="shared" si="30"/>
        <v>178389.59</v>
      </c>
      <c r="F133" s="52">
        <f t="shared" ref="F133:F223" si="31">IF(D133&lt;&gt;0,IF(E133/D133&gt;=100,"&gt;&gt;100",E133/D133*100),"-")</f>
        <v>73.225415594902557</v>
      </c>
    </row>
    <row r="134" spans="1:6" ht="24" x14ac:dyDescent="0.2">
      <c r="A134" s="53">
        <v>671</v>
      </c>
      <c r="B134" s="232" t="s">
        <v>314</v>
      </c>
      <c r="C134" s="50" t="s">
        <v>315</v>
      </c>
      <c r="D134" s="51">
        <f t="shared" ref="D134:E134" si="32">SUM(D135:D137)</f>
        <v>243617.04</v>
      </c>
      <c r="E134" s="51">
        <f t="shared" si="32"/>
        <v>178389.59</v>
      </c>
      <c r="F134" s="52">
        <f t="shared" si="31"/>
        <v>73.225415594902557</v>
      </c>
    </row>
    <row r="135" spans="1:6" ht="12.75" customHeight="1" x14ac:dyDescent="0.2">
      <c r="A135" s="53">
        <v>6711</v>
      </c>
      <c r="B135" s="85" t="s">
        <v>316</v>
      </c>
      <c r="C135" s="50" t="s">
        <v>317</v>
      </c>
      <c r="D135" s="242">
        <v>243617.04</v>
      </c>
      <c r="E135" s="242">
        <v>178389.59</v>
      </c>
      <c r="F135" s="52">
        <f t="shared" si="31"/>
        <v>73.225415594902557</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1181.2</v>
      </c>
      <c r="E139" s="51">
        <f t="shared" si="33"/>
        <v>871.37</v>
      </c>
      <c r="F139" s="52">
        <f t="shared" si="31"/>
        <v>73.769895022011511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1181.2</v>
      </c>
      <c r="E150" s="242">
        <v>871.37</v>
      </c>
      <c r="F150" s="52">
        <f t="shared" si="31"/>
        <v>73.769895022011511</v>
      </c>
    </row>
    <row r="151" spans="1:6" ht="12.75" customHeight="1" x14ac:dyDescent="0.2">
      <c r="A151" s="53">
        <v>3</v>
      </c>
      <c r="B151" s="85" t="s">
        <v>348</v>
      </c>
      <c r="C151" s="50" t="s">
        <v>56</v>
      </c>
      <c r="D151" s="51">
        <f t="shared" ref="D151:E151" si="35">D152+D163+D196+D215+D224+D252+D263</f>
        <v>1490959.3699999999</v>
      </c>
      <c r="E151" s="51">
        <f t="shared" si="35"/>
        <v>1528198.99</v>
      </c>
      <c r="F151" s="52">
        <f t="shared" si="31"/>
        <v>102.49769515852066</v>
      </c>
    </row>
    <row r="152" spans="1:6" ht="12.75" customHeight="1" x14ac:dyDescent="0.2">
      <c r="A152" s="53">
        <v>31</v>
      </c>
      <c r="B152" s="85" t="s">
        <v>349</v>
      </c>
      <c r="C152" s="50" t="s">
        <v>35</v>
      </c>
      <c r="D152" s="51">
        <f t="shared" ref="D152:E152" si="36">D153+D158+D159</f>
        <v>1140924.25</v>
      </c>
      <c r="E152" s="51">
        <f t="shared" si="36"/>
        <v>1341508.92</v>
      </c>
      <c r="F152" s="52">
        <f t="shared" si="31"/>
        <v>117.58089285945144</v>
      </c>
    </row>
    <row r="153" spans="1:6" ht="12.75" customHeight="1" x14ac:dyDescent="0.2">
      <c r="A153" s="53">
        <v>311</v>
      </c>
      <c r="B153" s="85" t="s">
        <v>350</v>
      </c>
      <c r="C153" s="50" t="s">
        <v>351</v>
      </c>
      <c r="D153" s="51">
        <f t="shared" ref="D153:E153" si="37">SUM(D154:D157)</f>
        <v>947026.38</v>
      </c>
      <c r="E153" s="51">
        <f t="shared" si="37"/>
        <v>1121727.69</v>
      </c>
      <c r="F153" s="52">
        <f t="shared" si="31"/>
        <v>118.44735412755871</v>
      </c>
    </row>
    <row r="154" spans="1:6" ht="12.75" customHeight="1" x14ac:dyDescent="0.2">
      <c r="A154" s="53">
        <v>3111</v>
      </c>
      <c r="B154" s="85" t="s">
        <v>352</v>
      </c>
      <c r="C154" s="50" t="s">
        <v>353</v>
      </c>
      <c r="D154" s="242">
        <v>918463.05</v>
      </c>
      <c r="E154" s="242">
        <v>1090245.97</v>
      </c>
      <c r="F154" s="52">
        <f t="shared" si="31"/>
        <v>118.70330221776477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28563.33</v>
      </c>
      <c r="E156" s="242">
        <v>31481.72</v>
      </c>
      <c r="F156" s="52">
        <f t="shared" si="31"/>
        <v>110.21726108265388</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46320.88</v>
      </c>
      <c r="E158" s="242">
        <v>53577.01</v>
      </c>
      <c r="F158" s="52">
        <f t="shared" si="31"/>
        <v>115.6649226007796</v>
      </c>
    </row>
    <row r="159" spans="1:6" ht="12.75" customHeight="1" x14ac:dyDescent="0.2">
      <c r="A159" s="53">
        <v>313</v>
      </c>
      <c r="B159" s="85" t="s">
        <v>362</v>
      </c>
      <c r="C159" s="50" t="s">
        <v>363</v>
      </c>
      <c r="D159" s="51">
        <f t="shared" ref="D159:E159" si="38">SUM(D160:D162)</f>
        <v>147576.99</v>
      </c>
      <c r="E159" s="51">
        <f t="shared" si="38"/>
        <v>166204.22</v>
      </c>
      <c r="F159" s="52">
        <f t="shared" si="31"/>
        <v>112.62204223029622</v>
      </c>
    </row>
    <row r="160" spans="1:6" ht="12.75" customHeight="1" x14ac:dyDescent="0.2">
      <c r="A160" s="53">
        <v>3131</v>
      </c>
      <c r="B160" s="85" t="s">
        <v>142</v>
      </c>
      <c r="C160" s="50" t="s">
        <v>364</v>
      </c>
      <c r="D160" s="242">
        <v>0</v>
      </c>
      <c r="E160" s="242">
        <v>77.19</v>
      </c>
      <c r="F160" s="52" t="str">
        <f t="shared" si="31"/>
        <v>-</v>
      </c>
    </row>
    <row r="161" spans="1:6" ht="12.75" customHeight="1" x14ac:dyDescent="0.2">
      <c r="A161" s="53">
        <v>3132</v>
      </c>
      <c r="B161" s="85" t="s">
        <v>365</v>
      </c>
      <c r="C161" s="50" t="s">
        <v>366</v>
      </c>
      <c r="D161" s="242">
        <v>147476.84</v>
      </c>
      <c r="E161" s="242">
        <v>166120.47</v>
      </c>
      <c r="F161" s="52">
        <f t="shared" si="31"/>
        <v>112.64173411906575</v>
      </c>
    </row>
    <row r="162" spans="1:6" ht="12.75" customHeight="1" x14ac:dyDescent="0.2">
      <c r="A162" s="53">
        <v>3133</v>
      </c>
      <c r="B162" s="85" t="s">
        <v>367</v>
      </c>
      <c r="C162" s="50" t="s">
        <v>368</v>
      </c>
      <c r="D162" s="242">
        <v>100.15</v>
      </c>
      <c r="E162" s="242">
        <v>6.56</v>
      </c>
      <c r="F162" s="52">
        <f t="shared" si="31"/>
        <v>6.5501747378931592</v>
      </c>
    </row>
    <row r="163" spans="1:6" ht="12.75" customHeight="1" x14ac:dyDescent="0.2">
      <c r="A163" s="53">
        <v>32</v>
      </c>
      <c r="B163" s="85" t="s">
        <v>369</v>
      </c>
      <c r="C163" s="50" t="s">
        <v>370</v>
      </c>
      <c r="D163" s="51">
        <f t="shared" ref="D163:E163" si="39">D164+D169+D177+D187+D188</f>
        <v>346830.98</v>
      </c>
      <c r="E163" s="51">
        <f t="shared" si="39"/>
        <v>184157.78999999998</v>
      </c>
      <c r="F163" s="52">
        <f t="shared" si="31"/>
        <v>53.09727233709053</v>
      </c>
    </row>
    <row r="164" spans="1:6" ht="12.75" customHeight="1" x14ac:dyDescent="0.2">
      <c r="A164" s="53">
        <v>321</v>
      </c>
      <c r="B164" s="85" t="s">
        <v>371</v>
      </c>
      <c r="C164" s="50" t="s">
        <v>372</v>
      </c>
      <c r="D164" s="51">
        <f t="shared" ref="D164:E164" si="40">SUM(D165:D168)</f>
        <v>89856.22</v>
      </c>
      <c r="E164" s="51">
        <f t="shared" si="40"/>
        <v>59668.22</v>
      </c>
      <c r="F164" s="52">
        <f t="shared" si="31"/>
        <v>66.404106471427355</v>
      </c>
    </row>
    <row r="165" spans="1:6" ht="12.75" customHeight="1" x14ac:dyDescent="0.2">
      <c r="A165" s="53">
        <v>3211</v>
      </c>
      <c r="B165" s="85" t="s">
        <v>373</v>
      </c>
      <c r="C165" s="50" t="s">
        <v>374</v>
      </c>
      <c r="D165" s="242">
        <v>13293.33</v>
      </c>
      <c r="E165" s="242">
        <v>14663.38</v>
      </c>
      <c r="F165" s="52">
        <f t="shared" si="31"/>
        <v>110.30629646597203</v>
      </c>
    </row>
    <row r="166" spans="1:6" ht="12.75" customHeight="1" x14ac:dyDescent="0.2">
      <c r="A166" s="53">
        <v>3212</v>
      </c>
      <c r="B166" s="85" t="s">
        <v>375</v>
      </c>
      <c r="C166" s="50" t="s">
        <v>376</v>
      </c>
      <c r="D166" s="242">
        <v>33549.879999999997</v>
      </c>
      <c r="E166" s="242">
        <v>44773.48</v>
      </c>
      <c r="F166" s="52">
        <f t="shared" si="31"/>
        <v>133.45347285891933</v>
      </c>
    </row>
    <row r="167" spans="1:6" ht="12.75" customHeight="1" x14ac:dyDescent="0.2">
      <c r="A167" s="53">
        <v>3213</v>
      </c>
      <c r="B167" s="85" t="s">
        <v>377</v>
      </c>
      <c r="C167" s="50" t="s">
        <v>378</v>
      </c>
      <c r="D167" s="242">
        <v>43013.01</v>
      </c>
      <c r="E167" s="242">
        <v>231.36</v>
      </c>
      <c r="F167" s="52">
        <f t="shared" si="31"/>
        <v>0.53788377051501401</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163670.10999999999</v>
      </c>
      <c r="E169" s="51">
        <f t="shared" si="41"/>
        <v>61302.840000000004</v>
      </c>
      <c r="F169" s="52">
        <f t="shared" si="31"/>
        <v>37.455122380011844</v>
      </c>
    </row>
    <row r="170" spans="1:6" ht="12.75" customHeight="1" x14ac:dyDescent="0.2">
      <c r="A170" s="53">
        <v>3221</v>
      </c>
      <c r="B170" s="85" t="s">
        <v>383</v>
      </c>
      <c r="C170" s="50" t="s">
        <v>384</v>
      </c>
      <c r="D170" s="242">
        <v>13625.84</v>
      </c>
      <c r="E170" s="242">
        <v>14084.88</v>
      </c>
      <c r="F170" s="52">
        <f t="shared" si="31"/>
        <v>103.36889322052805</v>
      </c>
    </row>
    <row r="171" spans="1:6" ht="12.75" customHeight="1" x14ac:dyDescent="0.2">
      <c r="A171" s="53">
        <v>3222</v>
      </c>
      <c r="B171" s="85" t="s">
        <v>385</v>
      </c>
      <c r="C171" s="50" t="s">
        <v>386</v>
      </c>
      <c r="D171" s="242">
        <v>3311.69</v>
      </c>
      <c r="E171" s="242">
        <v>3031.63</v>
      </c>
      <c r="F171" s="52">
        <f t="shared" si="31"/>
        <v>91.543290585773434</v>
      </c>
    </row>
    <row r="172" spans="1:6" ht="12.75" customHeight="1" x14ac:dyDescent="0.2">
      <c r="A172" s="53">
        <v>3223</v>
      </c>
      <c r="B172" s="85" t="s">
        <v>387</v>
      </c>
      <c r="C172" s="50" t="s">
        <v>388</v>
      </c>
      <c r="D172" s="242">
        <v>17029.62</v>
      </c>
      <c r="E172" s="242">
        <v>32044.7</v>
      </c>
      <c r="F172" s="52">
        <f t="shared" si="31"/>
        <v>188.17037608590209</v>
      </c>
    </row>
    <row r="173" spans="1:6" ht="12.75" customHeight="1" x14ac:dyDescent="0.2">
      <c r="A173" s="53">
        <v>3224</v>
      </c>
      <c r="B173" s="85" t="s">
        <v>389</v>
      </c>
      <c r="C173" s="50" t="s">
        <v>390</v>
      </c>
      <c r="D173" s="242">
        <v>128891.77</v>
      </c>
      <c r="E173" s="242">
        <v>6611.07</v>
      </c>
      <c r="F173" s="52">
        <f t="shared" si="31"/>
        <v>5.1291637937782992</v>
      </c>
    </row>
    <row r="174" spans="1:6" ht="12.75" customHeight="1" x14ac:dyDescent="0.2">
      <c r="A174" s="53">
        <v>3225</v>
      </c>
      <c r="B174" s="85" t="s">
        <v>391</v>
      </c>
      <c r="C174" s="50" t="s">
        <v>392</v>
      </c>
      <c r="D174" s="242">
        <v>811.19</v>
      </c>
      <c r="E174" s="242">
        <v>5152.08</v>
      </c>
      <c r="F174" s="52">
        <f t="shared" si="31"/>
        <v>635.12617265991935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378.48</v>
      </c>
      <c r="F176" s="52" t="str">
        <f t="shared" si="31"/>
        <v>-</v>
      </c>
    </row>
    <row r="177" spans="1:6" ht="12.75" customHeight="1" x14ac:dyDescent="0.2">
      <c r="A177" s="53">
        <v>323</v>
      </c>
      <c r="B177" s="85" t="s">
        <v>397</v>
      </c>
      <c r="C177" s="50" t="s">
        <v>398</v>
      </c>
      <c r="D177" s="51">
        <f t="shared" ref="D177:E177" si="42">SUM(D178:D186)</f>
        <v>83077.300000000017</v>
      </c>
      <c r="E177" s="51">
        <f t="shared" si="42"/>
        <v>57054.649999999994</v>
      </c>
      <c r="F177" s="52">
        <f t="shared" si="31"/>
        <v>68.676581930322698</v>
      </c>
    </row>
    <row r="178" spans="1:6" ht="12.75" customHeight="1" x14ac:dyDescent="0.2">
      <c r="A178" s="53">
        <v>3231</v>
      </c>
      <c r="B178" s="85" t="s">
        <v>399</v>
      </c>
      <c r="C178" s="50" t="s">
        <v>400</v>
      </c>
      <c r="D178" s="242">
        <v>4009.75</v>
      </c>
      <c r="E178" s="242">
        <v>3053.61</v>
      </c>
      <c r="F178" s="52">
        <f t="shared" si="31"/>
        <v>76.15462310617869</v>
      </c>
    </row>
    <row r="179" spans="1:6" ht="12.75" customHeight="1" x14ac:dyDescent="0.2">
      <c r="A179" s="53">
        <v>3232</v>
      </c>
      <c r="B179" s="85" t="s">
        <v>401</v>
      </c>
      <c r="C179" s="50" t="s">
        <v>402</v>
      </c>
      <c r="D179" s="242">
        <v>13087.46</v>
      </c>
      <c r="E179" s="242">
        <v>14642.35</v>
      </c>
      <c r="F179" s="52">
        <f t="shared" si="31"/>
        <v>111.88076219526172</v>
      </c>
    </row>
    <row r="180" spans="1:6" ht="12.75" customHeight="1" x14ac:dyDescent="0.2">
      <c r="A180" s="53">
        <v>3233</v>
      </c>
      <c r="B180" s="85" t="s">
        <v>403</v>
      </c>
      <c r="C180" s="50" t="s">
        <v>404</v>
      </c>
      <c r="D180" s="242">
        <v>0</v>
      </c>
      <c r="E180" s="242">
        <v>224.61</v>
      </c>
      <c r="F180" s="52" t="str">
        <f t="shared" si="31"/>
        <v>-</v>
      </c>
    </row>
    <row r="181" spans="1:6" ht="12.75" customHeight="1" x14ac:dyDescent="0.2">
      <c r="A181" s="53">
        <v>3234</v>
      </c>
      <c r="B181" s="85" t="s">
        <v>405</v>
      </c>
      <c r="C181" s="50" t="s">
        <v>406</v>
      </c>
      <c r="D181" s="242">
        <v>5765.84</v>
      </c>
      <c r="E181" s="242">
        <v>4944.1400000000003</v>
      </c>
      <c r="F181" s="52">
        <f t="shared" si="31"/>
        <v>85.748824108889593</v>
      </c>
    </row>
    <row r="182" spans="1:6" ht="12.75" customHeight="1" x14ac:dyDescent="0.2">
      <c r="A182" s="53">
        <v>3235</v>
      </c>
      <c r="B182" s="85" t="s">
        <v>407</v>
      </c>
      <c r="C182" s="50" t="s">
        <v>408</v>
      </c>
      <c r="D182" s="242">
        <v>766.31</v>
      </c>
      <c r="E182" s="242">
        <v>1176.3699999999999</v>
      </c>
      <c r="F182" s="52">
        <f t="shared" si="31"/>
        <v>153.5109811955997</v>
      </c>
    </row>
    <row r="183" spans="1:6" ht="12.75" customHeight="1" x14ac:dyDescent="0.2">
      <c r="A183" s="53">
        <v>3236</v>
      </c>
      <c r="B183" s="85" t="s">
        <v>409</v>
      </c>
      <c r="C183" s="50" t="s">
        <v>410</v>
      </c>
      <c r="D183" s="242">
        <v>3083.15</v>
      </c>
      <c r="E183" s="242">
        <v>145.26</v>
      </c>
      <c r="F183" s="52">
        <f t="shared" si="31"/>
        <v>4.7114152733405765</v>
      </c>
    </row>
    <row r="184" spans="1:6" ht="12.75" customHeight="1" x14ac:dyDescent="0.2">
      <c r="A184" s="53">
        <v>3237</v>
      </c>
      <c r="B184" s="85" t="s">
        <v>411</v>
      </c>
      <c r="C184" s="50" t="s">
        <v>412</v>
      </c>
      <c r="D184" s="242">
        <v>22128.26</v>
      </c>
      <c r="E184" s="242">
        <v>26107.43</v>
      </c>
      <c r="F184" s="52">
        <f t="shared" si="31"/>
        <v>117.9822995572178</v>
      </c>
    </row>
    <row r="185" spans="1:6" ht="12.75" customHeight="1" x14ac:dyDescent="0.2">
      <c r="A185" s="53">
        <v>3238</v>
      </c>
      <c r="B185" s="85" t="s">
        <v>413</v>
      </c>
      <c r="C185" s="50" t="s">
        <v>414</v>
      </c>
      <c r="D185" s="242">
        <v>1108.98</v>
      </c>
      <c r="E185" s="242">
        <v>2649.78</v>
      </c>
      <c r="F185" s="52">
        <f t="shared" si="31"/>
        <v>238.93848401233569</v>
      </c>
    </row>
    <row r="186" spans="1:6" ht="12.75" customHeight="1" x14ac:dyDescent="0.2">
      <c r="A186" s="53">
        <v>3239</v>
      </c>
      <c r="B186" s="85" t="s">
        <v>415</v>
      </c>
      <c r="C186" s="50" t="s">
        <v>416</v>
      </c>
      <c r="D186" s="242">
        <v>33127.550000000003</v>
      </c>
      <c r="E186" s="242">
        <v>4111.1000000000004</v>
      </c>
      <c r="F186" s="52">
        <f t="shared" si="31"/>
        <v>12.40991259540775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10227.35</v>
      </c>
      <c r="E188" s="51">
        <f t="shared" si="43"/>
        <v>6132.08</v>
      </c>
      <c r="F188" s="52">
        <f t="shared" si="31"/>
        <v>59.95766254210524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936.64</v>
      </c>
      <c r="E190" s="242">
        <v>964.4</v>
      </c>
      <c r="F190" s="52">
        <f t="shared" si="31"/>
        <v>102.96378544584898</v>
      </c>
    </row>
    <row r="191" spans="1:6" ht="12.75" customHeight="1" x14ac:dyDescent="0.2">
      <c r="A191" s="53">
        <v>3293</v>
      </c>
      <c r="B191" s="85" t="s">
        <v>425</v>
      </c>
      <c r="C191" s="50" t="s">
        <v>426</v>
      </c>
      <c r="D191" s="242">
        <v>445.15</v>
      </c>
      <c r="E191" s="242">
        <v>1454.28</v>
      </c>
      <c r="F191" s="52">
        <f t="shared" si="31"/>
        <v>326.6943726833652</v>
      </c>
    </row>
    <row r="192" spans="1:6" ht="12.75" customHeight="1" x14ac:dyDescent="0.2">
      <c r="A192" s="53">
        <v>3294</v>
      </c>
      <c r="B192" s="85" t="s">
        <v>427</v>
      </c>
      <c r="C192" s="50" t="s">
        <v>428</v>
      </c>
      <c r="D192" s="242">
        <v>99.54</v>
      </c>
      <c r="E192" s="242">
        <v>35</v>
      </c>
      <c r="F192" s="52">
        <f t="shared" si="31"/>
        <v>35.161744022503512</v>
      </c>
    </row>
    <row r="193" spans="1:6" ht="12.75" customHeight="1" x14ac:dyDescent="0.2">
      <c r="A193" s="53">
        <v>3295</v>
      </c>
      <c r="B193" s="85" t="s">
        <v>429</v>
      </c>
      <c r="C193" s="50" t="s">
        <v>430</v>
      </c>
      <c r="D193" s="242">
        <v>4353.2</v>
      </c>
      <c r="E193" s="242">
        <v>3181.38</v>
      </c>
      <c r="F193" s="52">
        <f t="shared" si="31"/>
        <v>73.081411375539844</v>
      </c>
    </row>
    <row r="194" spans="1:6" ht="12.75" customHeight="1" x14ac:dyDescent="0.2">
      <c r="A194" s="53" t="s">
        <v>431</v>
      </c>
      <c r="B194" s="85" t="s">
        <v>432</v>
      </c>
      <c r="C194" s="50" t="s">
        <v>431</v>
      </c>
      <c r="D194" s="242">
        <v>4286.6400000000003</v>
      </c>
      <c r="E194" s="242">
        <v>280.02</v>
      </c>
      <c r="F194" s="52">
        <f t="shared" si="31"/>
        <v>6.5323890039751404</v>
      </c>
    </row>
    <row r="195" spans="1:6" ht="12.75" customHeight="1" x14ac:dyDescent="0.2">
      <c r="A195" s="53">
        <v>3299</v>
      </c>
      <c r="B195" s="85" t="s">
        <v>433</v>
      </c>
      <c r="C195" s="50" t="s">
        <v>434</v>
      </c>
      <c r="D195" s="242">
        <v>106.18</v>
      </c>
      <c r="E195" s="242">
        <v>217</v>
      </c>
      <c r="F195" s="52">
        <f t="shared" si="31"/>
        <v>204.36993784140137</v>
      </c>
    </row>
    <row r="196" spans="1:6" ht="12.75" customHeight="1" x14ac:dyDescent="0.2">
      <c r="A196" s="53">
        <v>34</v>
      </c>
      <c r="B196" s="232" t="s">
        <v>435</v>
      </c>
      <c r="C196" s="50" t="s">
        <v>436</v>
      </c>
      <c r="D196" s="51">
        <f t="shared" ref="D196:E196" si="44">D197+D202+D210</f>
        <v>3204.1400000000003</v>
      </c>
      <c r="E196" s="51">
        <f t="shared" si="44"/>
        <v>1049.1600000000001</v>
      </c>
      <c r="F196" s="52">
        <f t="shared" si="31"/>
        <v>32.743887595423423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3204.1400000000003</v>
      </c>
      <c r="E210" s="51">
        <f t="shared" si="47"/>
        <v>1049.1600000000001</v>
      </c>
      <c r="F210" s="52">
        <f t="shared" si="31"/>
        <v>32.743887595423423</v>
      </c>
    </row>
    <row r="211" spans="1:6" ht="12.75" customHeight="1" x14ac:dyDescent="0.2">
      <c r="A211" s="53">
        <v>3431</v>
      </c>
      <c r="B211" s="232" t="s">
        <v>465</v>
      </c>
      <c r="C211" s="50" t="s">
        <v>466</v>
      </c>
      <c r="D211" s="242">
        <v>707.84</v>
      </c>
      <c r="E211" s="242">
        <v>880.38</v>
      </c>
      <c r="F211" s="52">
        <f t="shared" si="31"/>
        <v>124.3755650994575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2496.3000000000002</v>
      </c>
      <c r="E213" s="242">
        <v>109.02</v>
      </c>
      <c r="F213" s="52">
        <f t="shared" si="31"/>
        <v>4.36726355005408</v>
      </c>
    </row>
    <row r="214" spans="1:6" ht="12.75" customHeight="1" x14ac:dyDescent="0.2">
      <c r="A214" s="53">
        <v>3434</v>
      </c>
      <c r="B214" s="85" t="s">
        <v>471</v>
      </c>
      <c r="C214" s="50" t="s">
        <v>472</v>
      </c>
      <c r="D214" s="242">
        <v>0</v>
      </c>
      <c r="E214" s="242">
        <v>59.76</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1483.12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1483.12</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1483.12</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1490959.3699999999</v>
      </c>
      <c r="E289" s="51">
        <f t="shared" si="79"/>
        <v>1528198.99</v>
      </c>
      <c r="F289" s="52">
        <f t="shared" si="76"/>
        <v>102.49769515852066</v>
      </c>
    </row>
    <row r="290" spans="1:6" ht="12.75" customHeight="1" x14ac:dyDescent="0.2">
      <c r="A290" s="53" t="s">
        <v>608</v>
      </c>
      <c r="B290" s="85" t="s">
        <v>619</v>
      </c>
      <c r="C290" s="50" t="s">
        <v>620</v>
      </c>
      <c r="D290" s="51">
        <f>IF(D6&gt;=D289,D6-D289,0)</f>
        <v>0</v>
      </c>
      <c r="E290" s="51">
        <f>IF(E6&gt;=E289,E6-E289,0)</f>
        <v>50443.040000000037</v>
      </c>
      <c r="F290" s="52" t="str">
        <f t="shared" si="76"/>
        <v>-</v>
      </c>
    </row>
    <row r="291" spans="1:6" ht="12.75" customHeight="1" x14ac:dyDescent="0.2">
      <c r="A291" s="53" t="s">
        <v>608</v>
      </c>
      <c r="B291" s="85" t="s">
        <v>621</v>
      </c>
      <c r="C291" s="50" t="s">
        <v>622</v>
      </c>
      <c r="D291" s="51">
        <f>IF(D289&gt;=D6,D289-D6,0)</f>
        <v>51479.489999999991</v>
      </c>
      <c r="E291" s="51">
        <f>IF(E289&gt;=E6,E289-E6,0)</f>
        <v>0</v>
      </c>
      <c r="F291" s="52">
        <f t="shared" si="76"/>
        <v>0</v>
      </c>
    </row>
    <row r="292" spans="1:6" ht="12.75" customHeight="1" x14ac:dyDescent="0.2">
      <c r="A292" s="53">
        <v>92211</v>
      </c>
      <c r="B292" s="85" t="s">
        <v>623</v>
      </c>
      <c r="C292" s="50" t="s">
        <v>624</v>
      </c>
      <c r="D292" s="242">
        <v>102011.79</v>
      </c>
      <c r="E292" s="242">
        <v>27587.65</v>
      </c>
      <c r="F292" s="52">
        <f t="shared" si="76"/>
        <v>27.043589765457504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181.3</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170.26</v>
      </c>
      <c r="E298" s="51">
        <f t="shared" si="80"/>
        <v>326.58999999999997</v>
      </c>
      <c r="F298" s="52">
        <f t="shared" ref="F298:F418" si="81">IF(D298&lt;&gt;0,IF(E298/D298&gt;=100,"&gt;&gt;100",E298/D298*100),"-")</f>
        <v>191.8183953952778</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170.26</v>
      </c>
      <c r="E311" s="51">
        <f t="shared" si="85"/>
        <v>326.58999999999997</v>
      </c>
      <c r="F311" s="52">
        <f t="shared" si="81"/>
        <v>191.8183953952778</v>
      </c>
    </row>
    <row r="312" spans="1:6" ht="12.75" customHeight="1" x14ac:dyDescent="0.2">
      <c r="A312" s="53">
        <v>721</v>
      </c>
      <c r="B312" s="85" t="s">
        <v>662</v>
      </c>
      <c r="C312" s="50" t="s">
        <v>663</v>
      </c>
      <c r="D312" s="51">
        <f t="shared" ref="D312:E312" si="86">SUM(D313:D316)</f>
        <v>170.26</v>
      </c>
      <c r="E312" s="51">
        <f t="shared" si="86"/>
        <v>326.58999999999997</v>
      </c>
      <c r="F312" s="52">
        <f t="shared" si="81"/>
        <v>191.8183953952778</v>
      </c>
    </row>
    <row r="313" spans="1:6" ht="12.75" customHeight="1" x14ac:dyDescent="0.2">
      <c r="A313" s="53">
        <v>7211</v>
      </c>
      <c r="B313" s="85" t="s">
        <v>664</v>
      </c>
      <c r="C313" s="50" t="s">
        <v>665</v>
      </c>
      <c r="D313" s="242">
        <v>170.26</v>
      </c>
      <c r="E313" s="242">
        <v>326.58999999999997</v>
      </c>
      <c r="F313" s="52">
        <f t="shared" si="81"/>
        <v>191.8183953952778</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7101.95</v>
      </c>
      <c r="E350" s="51">
        <f t="shared" si="95"/>
        <v>70596.399999999994</v>
      </c>
      <c r="F350" s="52">
        <f t="shared" si="81"/>
        <v>994.04248129034977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7101.95</v>
      </c>
      <c r="E363" s="51">
        <f t="shared" si="99"/>
        <v>70596.399999999994</v>
      </c>
      <c r="F363" s="52">
        <f t="shared" si="81"/>
        <v>994.04248129034977</v>
      </c>
    </row>
    <row r="364" spans="1:6" ht="12.75" customHeight="1" x14ac:dyDescent="0.2">
      <c r="A364" s="53">
        <v>421</v>
      </c>
      <c r="B364" s="85" t="s">
        <v>758</v>
      </c>
      <c r="C364" s="50" t="s">
        <v>759</v>
      </c>
      <c r="D364" s="51">
        <f t="shared" ref="D364:E364" si="100">SUM(D365:D368)</f>
        <v>0</v>
      </c>
      <c r="E364" s="51">
        <f t="shared" si="100"/>
        <v>59464.25</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59464.25</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5923.36</v>
      </c>
      <c r="E369" s="51">
        <f t="shared" si="101"/>
        <v>9683.48</v>
      </c>
      <c r="F369" s="52">
        <f t="shared" si="81"/>
        <v>163.47951162853516</v>
      </c>
    </row>
    <row r="370" spans="1:6" ht="12.75" customHeight="1" x14ac:dyDescent="0.2">
      <c r="A370" s="53">
        <v>4221</v>
      </c>
      <c r="B370" s="85" t="s">
        <v>674</v>
      </c>
      <c r="C370" s="50" t="s">
        <v>766</v>
      </c>
      <c r="D370" s="242">
        <v>2543.17</v>
      </c>
      <c r="E370" s="242">
        <v>2330.88</v>
      </c>
      <c r="F370" s="52">
        <f t="shared" si="81"/>
        <v>91.652543872411201</v>
      </c>
    </row>
    <row r="371" spans="1:6" ht="12.75" customHeight="1" x14ac:dyDescent="0.2">
      <c r="A371" s="53">
        <v>4222</v>
      </c>
      <c r="B371" s="85" t="s">
        <v>767</v>
      </c>
      <c r="C371" s="50" t="s">
        <v>768</v>
      </c>
      <c r="D371" s="242">
        <v>363.53</v>
      </c>
      <c r="E371" s="242">
        <v>2715.99</v>
      </c>
      <c r="F371" s="52">
        <f t="shared" si="81"/>
        <v>747.11578136604953</v>
      </c>
    </row>
    <row r="372" spans="1:6" ht="12.75" customHeight="1" x14ac:dyDescent="0.2">
      <c r="A372" s="53">
        <v>4223</v>
      </c>
      <c r="B372" s="85" t="s">
        <v>678</v>
      </c>
      <c r="C372" s="50" t="s">
        <v>769</v>
      </c>
      <c r="D372" s="242">
        <v>660.1</v>
      </c>
      <c r="E372" s="242">
        <v>2053.61</v>
      </c>
      <c r="F372" s="52">
        <f t="shared" si="81"/>
        <v>311.10589304650813</v>
      </c>
    </row>
    <row r="373" spans="1:6" ht="12.75" customHeight="1" x14ac:dyDescent="0.2">
      <c r="A373" s="53">
        <v>4224</v>
      </c>
      <c r="B373" s="85" t="s">
        <v>680</v>
      </c>
      <c r="C373" s="50" t="s">
        <v>770</v>
      </c>
      <c r="D373" s="242">
        <v>2104.52</v>
      </c>
      <c r="E373" s="242">
        <v>0</v>
      </c>
      <c r="F373" s="52">
        <f t="shared" si="81"/>
        <v>0</v>
      </c>
    </row>
    <row r="374" spans="1:6" ht="12.75" customHeight="1" x14ac:dyDescent="0.2">
      <c r="A374" s="53">
        <v>4225</v>
      </c>
      <c r="B374" s="85" t="s">
        <v>682</v>
      </c>
      <c r="C374" s="50" t="s">
        <v>771</v>
      </c>
      <c r="D374" s="242">
        <v>0</v>
      </c>
      <c r="E374" s="242">
        <v>758</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252.04</v>
      </c>
      <c r="E376" s="242">
        <v>1825</v>
      </c>
      <c r="F376" s="52">
        <f t="shared" si="81"/>
        <v>724.09141406126014</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1178.5899999999999</v>
      </c>
      <c r="E383" s="51">
        <f t="shared" si="103"/>
        <v>1448.67</v>
      </c>
      <c r="F383" s="52">
        <f t="shared" si="81"/>
        <v>122.9155176948727</v>
      </c>
    </row>
    <row r="384" spans="1:6" ht="12.75" customHeight="1" x14ac:dyDescent="0.2">
      <c r="A384" s="53">
        <v>4241</v>
      </c>
      <c r="B384" s="85" t="s">
        <v>783</v>
      </c>
      <c r="C384" s="50" t="s">
        <v>784</v>
      </c>
      <c r="D384" s="242">
        <v>1178.5899999999999</v>
      </c>
      <c r="E384" s="242">
        <v>1448.67</v>
      </c>
      <c r="F384" s="52">
        <f t="shared" si="81"/>
        <v>122.9155176948727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6931.69</v>
      </c>
      <c r="E408" s="51">
        <f t="shared" si="111"/>
        <v>70269.81</v>
      </c>
      <c r="F408" s="52">
        <f t="shared" si="81"/>
        <v>1013.7471525702967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1439650.14</v>
      </c>
      <c r="E412" s="51">
        <f>E6+E298</f>
        <v>1578968.62</v>
      </c>
      <c r="F412" s="52">
        <f t="shared" si="81"/>
        <v>109.6772456119096</v>
      </c>
    </row>
    <row r="413" spans="1:6" ht="12.75" customHeight="1" x14ac:dyDescent="0.2">
      <c r="A413" s="53" t="s">
        <v>608</v>
      </c>
      <c r="B413" s="85" t="s">
        <v>831</v>
      </c>
      <c r="C413" s="50" t="s">
        <v>832</v>
      </c>
      <c r="D413" s="51">
        <f t="shared" ref="D413:E413" si="112">D289+D350</f>
        <v>1498061.3199999998</v>
      </c>
      <c r="E413" s="51">
        <f t="shared" si="112"/>
        <v>1598795.39</v>
      </c>
      <c r="F413" s="52">
        <f t="shared" si="81"/>
        <v>106.72429550480618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58411.179999999935</v>
      </c>
      <c r="E415" s="51">
        <f t="shared" si="114"/>
        <v>19826.769999999786</v>
      </c>
      <c r="F415" s="52">
        <f t="shared" si="81"/>
        <v>33.943450551760478</v>
      </c>
    </row>
    <row r="416" spans="1:6" ht="12.75" customHeight="1" x14ac:dyDescent="0.2">
      <c r="A416" s="60" t="s">
        <v>837</v>
      </c>
      <c r="B416" s="232" t="s">
        <v>838</v>
      </c>
      <c r="C416" s="61" t="s">
        <v>839</v>
      </c>
      <c r="D416" s="51">
        <f t="shared" ref="D416:E416" si="115">IF(D292-D293+D409-D410&gt;=0,D292-D293+D409-D410,0)</f>
        <v>102011.79</v>
      </c>
      <c r="E416" s="51">
        <f t="shared" si="115"/>
        <v>27587.65</v>
      </c>
      <c r="F416" s="52">
        <f t="shared" si="81"/>
        <v>27.043589765457504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181.3</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1439650.14</v>
      </c>
      <c r="E639" s="51">
        <f t="shared" si="180"/>
        <v>1578968.62</v>
      </c>
      <c r="F639" s="52">
        <f t="shared" si="119"/>
        <v>109.6772456119096</v>
      </c>
    </row>
    <row r="640" spans="1:6" ht="12.75" customHeight="1" x14ac:dyDescent="0.2">
      <c r="A640" s="53" t="s">
        <v>608</v>
      </c>
      <c r="B640" s="85" t="s">
        <v>1277</v>
      </c>
      <c r="C640" s="50" t="s">
        <v>1278</v>
      </c>
      <c r="D640" s="51">
        <f t="shared" ref="D640:E640" si="181">D413+D528</f>
        <v>1498061.3199999998</v>
      </c>
      <c r="E640" s="51">
        <f t="shared" si="181"/>
        <v>1598795.39</v>
      </c>
      <c r="F640" s="52">
        <f t="shared" si="119"/>
        <v>106.72429550480618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58411.179999999935</v>
      </c>
      <c r="E642" s="51">
        <f t="shared" si="183"/>
        <v>19826.769999999786</v>
      </c>
      <c r="F642" s="52">
        <f t="shared" si="119"/>
        <v>33.943450551760478</v>
      </c>
    </row>
    <row r="643" spans="1:6" ht="24" x14ac:dyDescent="0.2">
      <c r="A643" s="60" t="s">
        <v>1283</v>
      </c>
      <c r="B643" s="85" t="s">
        <v>1284</v>
      </c>
      <c r="C643" s="61" t="s">
        <v>1283</v>
      </c>
      <c r="D643" s="51">
        <f t="shared" ref="D643:E643" si="184">IF(D416-D417+D637-D638&gt;=0,D416-D417+D637-D638,0)</f>
        <v>102011.79</v>
      </c>
      <c r="E643" s="51">
        <f t="shared" si="184"/>
        <v>27587.65</v>
      </c>
      <c r="F643" s="52">
        <f t="shared" si="119"/>
        <v>27.043589765457504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43600.610000000059</v>
      </c>
      <c r="E645" s="51">
        <f t="shared" si="186"/>
        <v>7760.8800000002157</v>
      </c>
      <c r="F645" s="52">
        <f t="shared" si="119"/>
        <v>17.799934450458849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101596.59</v>
      </c>
      <c r="E649" s="242">
        <v>41978.69</v>
      </c>
      <c r="F649" s="52">
        <f t="shared" ref="F649:F724" si="188">IF(D649&lt;&gt;0,IF(E649/D649&gt;=100,"&gt;&gt;100",E649/D649*100),"-")</f>
        <v>41.318995056822281</v>
      </c>
    </row>
    <row r="650" spans="1:6" ht="12.75" customHeight="1" x14ac:dyDescent="0.2">
      <c r="A650" s="53" t="s">
        <v>1296</v>
      </c>
      <c r="B650" s="85" t="s">
        <v>1297</v>
      </c>
      <c r="C650" s="50" t="s">
        <v>1296</v>
      </c>
      <c r="D650" s="242">
        <v>176789.7</v>
      </c>
      <c r="E650" s="242">
        <v>202204.71</v>
      </c>
      <c r="F650" s="52">
        <f t="shared" si="188"/>
        <v>114.37584316280869</v>
      </c>
    </row>
    <row r="651" spans="1:6" ht="12.75" customHeight="1" x14ac:dyDescent="0.2">
      <c r="A651" s="53" t="s">
        <v>1298</v>
      </c>
      <c r="B651" s="85" t="s">
        <v>1299</v>
      </c>
      <c r="C651" s="50" t="s">
        <v>1298</v>
      </c>
      <c r="D651" s="242">
        <v>236407.6</v>
      </c>
      <c r="E651" s="242">
        <v>217941.03</v>
      </c>
      <c r="F651" s="52">
        <f t="shared" si="188"/>
        <v>92.188673291383182</v>
      </c>
    </row>
    <row r="652" spans="1:6" ht="24" x14ac:dyDescent="0.2">
      <c r="A652" s="53">
        <v>11</v>
      </c>
      <c r="B652" s="85" t="s">
        <v>1300</v>
      </c>
      <c r="C652" s="50" t="s">
        <v>1301</v>
      </c>
      <c r="D652" s="51">
        <f t="shared" ref="D652:E652" si="189">+D649+D650-D651</f>
        <v>41978.690000000031</v>
      </c>
      <c r="E652" s="51">
        <f t="shared" si="189"/>
        <v>26242.369999999995</v>
      </c>
      <c r="F652" s="52">
        <f t="shared" si="188"/>
        <v>62.513551518639524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68</v>
      </c>
      <c r="E654" s="262">
        <v>70</v>
      </c>
      <c r="F654" s="52">
        <f t="shared" si="188"/>
        <v>102.94117647058823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49</v>
      </c>
      <c r="E656" s="262">
        <v>50</v>
      </c>
      <c r="F656" s="52">
        <f t="shared" si="188"/>
        <v>102.04081632653062</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1161667.6399999999</v>
      </c>
      <c r="E675" s="242">
        <v>1326875.8600000001</v>
      </c>
      <c r="F675" s="52">
        <f t="shared" si="188"/>
        <v>114.22164260338698</v>
      </c>
    </row>
    <row r="676" spans="1:6" ht="24" x14ac:dyDescent="0.2">
      <c r="A676" s="53">
        <v>63613</v>
      </c>
      <c r="B676" s="232" t="s">
        <v>1349</v>
      </c>
      <c r="C676" s="50" t="s">
        <v>1350</v>
      </c>
      <c r="D676" s="242">
        <v>0</v>
      </c>
      <c r="E676" s="242">
        <v>25061.07</v>
      </c>
      <c r="F676" s="52" t="str">
        <f t="shared" si="188"/>
        <v>-</v>
      </c>
    </row>
    <row r="677" spans="1:6" ht="24" x14ac:dyDescent="0.2">
      <c r="A677" s="53">
        <v>63622</v>
      </c>
      <c r="B677" s="232" t="s">
        <v>1351</v>
      </c>
      <c r="C677" s="50" t="s">
        <v>1352</v>
      </c>
      <c r="D677" s="242">
        <v>1223.97</v>
      </c>
      <c r="E677" s="242">
        <v>1276.92</v>
      </c>
      <c r="F677" s="52">
        <f t="shared" si="188"/>
        <v>104.32608642368686</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9288.0499999999993</v>
      </c>
      <c r="E694" s="242">
        <v>14018.22</v>
      </c>
      <c r="F694" s="52">
        <f t="shared" si="188"/>
        <v>150.92748208719806</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4970.24</v>
      </c>
      <c r="E696" s="242">
        <v>2611.46</v>
      </c>
      <c r="F696" s="52">
        <f t="shared" si="188"/>
        <v>52.541929564769504</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10830.18</v>
      </c>
      <c r="E710" s="242">
        <v>12331.54</v>
      </c>
      <c r="F710" s="52">
        <f t="shared" si="188"/>
        <v>113.86274281683222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8258.9599999999991</v>
      </c>
      <c r="E716" s="242">
        <v>0</v>
      </c>
      <c r="F716" s="52">
        <f t="shared" si="188"/>
        <v>0</v>
      </c>
    </row>
    <row r="717" spans="1:6" ht="12.75" customHeight="1" x14ac:dyDescent="0.2">
      <c r="A717" s="53">
        <v>31215</v>
      </c>
      <c r="B717" s="85" t="s">
        <v>1413</v>
      </c>
      <c r="C717" s="50" t="s">
        <v>1414</v>
      </c>
      <c r="D717" s="242">
        <v>3918.39</v>
      </c>
      <c r="E717" s="242">
        <v>1928.9</v>
      </c>
      <c r="F717" s="52">
        <f t="shared" si="188"/>
        <v>49.226850823935344</v>
      </c>
    </row>
    <row r="718" spans="1:6" ht="12.75" customHeight="1" x14ac:dyDescent="0.2">
      <c r="A718" s="53">
        <v>32121</v>
      </c>
      <c r="B718" s="85" t="s">
        <v>1415</v>
      </c>
      <c r="C718" s="50" t="s">
        <v>1416</v>
      </c>
      <c r="D718" s="242">
        <v>33549.879999999997</v>
      </c>
      <c r="E718" s="242">
        <v>44773.48</v>
      </c>
      <c r="F718" s="52">
        <f t="shared" si="188"/>
        <v>133.45347285891933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2707.55</v>
      </c>
      <c r="E720" s="242">
        <v>0</v>
      </c>
      <c r="F720" s="52">
        <f t="shared" si="188"/>
        <v>0</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20948.22</v>
      </c>
      <c r="E722" s="242">
        <v>25528.25</v>
      </c>
      <c r="F722" s="52">
        <f t="shared" si="188"/>
        <v>121.86357599834257</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orientation="landscape" horizontalDpi="4294967293" verticalDpi="4294967293"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 workbookViewId="0">
      <selection activeCell="D16" sqref="D1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1438895.7299999997</v>
      </c>
      <c r="E6" s="229">
        <f t="shared" si="0"/>
        <v>1434299.99</v>
      </c>
      <c r="F6" s="230">
        <f t="shared" ref="F6:F260" si="1">IF(D6&gt;0,IF(E6/D6&gt;=100,"&gt;&gt;100",E6/D6*100),"-")</f>
        <v>99.680606460622428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1384041.8299999998</v>
      </c>
      <c r="E7" s="104">
        <f t="shared" si="2"/>
        <v>1401111.59</v>
      </c>
      <c r="F7" s="93">
        <f t="shared" si="1"/>
        <v>101.23332688579218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1384041.8299999998</v>
      </c>
      <c r="E12" s="104">
        <f t="shared" si="3"/>
        <v>1401111.59</v>
      </c>
      <c r="F12" s="93">
        <f t="shared" si="1"/>
        <v>101.23332688579218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1281581.6599999999</v>
      </c>
      <c r="E13" s="104">
        <f t="shared" si="4"/>
        <v>1322061.51</v>
      </c>
      <c r="F13" s="93">
        <f t="shared" si="1"/>
        <v>103.15858530622234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1566788.43</v>
      </c>
      <c r="E15" s="247">
        <v>1626252.69</v>
      </c>
      <c r="F15" s="93">
        <f t="shared" si="1"/>
        <v>103.79529608857271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285206.77</v>
      </c>
      <c r="E18" s="247">
        <v>304191.18</v>
      </c>
      <c r="F18" s="93">
        <f t="shared" si="1"/>
        <v>106.65636723840741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67574.760000000009</v>
      </c>
      <c r="E19" s="104">
        <f t="shared" si="5"/>
        <v>42921.75</v>
      </c>
      <c r="F19" s="93">
        <f t="shared" si="1"/>
        <v>63.517428696750081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133290.44</v>
      </c>
      <c r="E20" s="247">
        <v>113409.04</v>
      </c>
      <c r="F20" s="93">
        <f t="shared" si="1"/>
        <v>85.084151571560568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4801.3900000000003</v>
      </c>
      <c r="E21" s="247">
        <v>5912.32</v>
      </c>
      <c r="F21" s="93">
        <f t="shared" si="1"/>
        <v>123.13767471503043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16788.8</v>
      </c>
      <c r="E22" s="247">
        <v>17703.419999999998</v>
      </c>
      <c r="F22" s="93">
        <f t="shared" si="1"/>
        <v>105.44779853235491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6032.11</v>
      </c>
      <c r="E23" s="247">
        <v>6032.1</v>
      </c>
      <c r="F23" s="93">
        <f t="shared" si="1"/>
        <v>99.999834220529806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1783.53</v>
      </c>
      <c r="E24" s="247">
        <v>2541.5300000000002</v>
      </c>
      <c r="F24" s="93">
        <f t="shared" si="1"/>
        <v>142.49998598285424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15772.86</v>
      </c>
      <c r="E25" s="247">
        <v>15772.85</v>
      </c>
      <c r="F25" s="93">
        <f t="shared" si="1"/>
        <v>99.999936599957138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56079.88</v>
      </c>
      <c r="E26" s="247">
        <v>55556.1</v>
      </c>
      <c r="F26" s="93">
        <f t="shared" si="1"/>
        <v>99.066010840251437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166974.25</v>
      </c>
      <c r="E28" s="247">
        <v>174005.61</v>
      </c>
      <c r="F28" s="93">
        <f t="shared" si="1"/>
        <v>104.21104451734324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19345.37</v>
      </c>
      <c r="E30" s="247">
        <v>19345.37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19345.37</v>
      </c>
      <c r="E34" s="247">
        <v>19345.37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33855.379999999997</v>
      </c>
      <c r="E35" s="104">
        <f t="shared" si="7"/>
        <v>35355.800000000003</v>
      </c>
      <c r="F35" s="93">
        <f t="shared" si="1"/>
        <v>104.43185100861372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33855.379999999997</v>
      </c>
      <c r="E36" s="247">
        <v>35355.800000000003</v>
      </c>
      <c r="F36" s="93">
        <f t="shared" si="1"/>
        <v>104.43185100861372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1030.03</v>
      </c>
      <c r="E45" s="104">
        <f t="shared" si="9"/>
        <v>772.53</v>
      </c>
      <c r="F45" s="93">
        <f t="shared" si="1"/>
        <v>75.000728134132004</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1973.01</v>
      </c>
      <c r="E47" s="247">
        <v>1030.03</v>
      </c>
      <c r="F47" s="93">
        <f t="shared" si="1"/>
        <v>52.20602024318174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942.98</v>
      </c>
      <c r="E50" s="247">
        <v>257.5</v>
      </c>
      <c r="F50" s="93">
        <f t="shared" si="1"/>
        <v>27.30704786952003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31216.49</v>
      </c>
      <c r="E54" s="247">
        <v>31566.98</v>
      </c>
      <c r="F54" s="93">
        <f t="shared" si="1"/>
        <v>101.12277197083976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31216.49</v>
      </c>
      <c r="E55" s="247">
        <v>31566.98</v>
      </c>
      <c r="F55" s="93">
        <f t="shared" si="1"/>
        <v>101.12277197083976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54853.9</v>
      </c>
      <c r="E68" s="104">
        <f t="shared" si="13"/>
        <v>33188.399999999994</v>
      </c>
      <c r="F68" s="93">
        <f t="shared" si="1"/>
        <v>60.503264125249054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41978.69</v>
      </c>
      <c r="E69" s="104">
        <f t="shared" si="14"/>
        <v>26242.37</v>
      </c>
      <c r="F69" s="93">
        <f t="shared" si="1"/>
        <v>62.513551518639566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41978.69</v>
      </c>
      <c r="E70" s="104">
        <f t="shared" si="15"/>
        <v>26242.37</v>
      </c>
      <c r="F70" s="93">
        <f t="shared" si="1"/>
        <v>62.513551518639566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41978.69</v>
      </c>
      <c r="E72" s="247">
        <v>26242.37</v>
      </c>
      <c r="F72" s="93">
        <f t="shared" si="1"/>
        <v>62.513551518639566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12002.28</v>
      </c>
      <c r="E78" s="104">
        <f>E79+SUM(E82:E84)-E85+E86</f>
        <v>6769.9</v>
      </c>
      <c r="F78" s="93">
        <f t="shared" si="1"/>
        <v>56.405116361224692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12002.28</v>
      </c>
      <c r="E86" s="247">
        <v>6769.9</v>
      </c>
      <c r="F86" s="93">
        <f t="shared" si="1"/>
        <v>56.405116361224692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176.13</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176.13</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872.93</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872.93</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1438895.73</v>
      </c>
      <c r="E175" s="104">
        <f t="shared" si="30"/>
        <v>1434299.9899999998</v>
      </c>
      <c r="F175" s="93">
        <f t="shared" si="1"/>
        <v>99.6806064606224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10978.46</v>
      </c>
      <c r="E176" s="104">
        <f t="shared" si="31"/>
        <v>10336.89</v>
      </c>
      <c r="F176" s="93">
        <f t="shared" si="1"/>
        <v>94.156102039812509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10978.46</v>
      </c>
      <c r="E177" s="104">
        <f t="shared" si="32"/>
        <v>10336.89</v>
      </c>
      <c r="F177" s="93">
        <f t="shared" si="1"/>
        <v>94.156102039812509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1298.08</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80.489999999999995</v>
      </c>
      <c r="E179" s="247">
        <v>1808</v>
      </c>
      <c r="F179" s="93">
        <f t="shared" si="1"/>
        <v>2246.2417691638711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10897.97</v>
      </c>
      <c r="E188" s="247">
        <v>7230.81</v>
      </c>
      <c r="F188" s="93">
        <f t="shared" si="1"/>
        <v>66.350063360424016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1427917.27</v>
      </c>
      <c r="E237" s="104">
        <f t="shared" si="41"/>
        <v>1423963.0999999999</v>
      </c>
      <c r="F237" s="93">
        <f t="shared" si="1"/>
        <v>99.723081295879268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1383443.73</v>
      </c>
      <c r="E238" s="104">
        <f t="shared" si="42"/>
        <v>1416020.92</v>
      </c>
      <c r="F238" s="93">
        <f t="shared" si="1"/>
        <v>102.35478966679766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1383443.73</v>
      </c>
      <c r="E239" s="104">
        <f t="shared" si="43"/>
        <v>1416020.92</v>
      </c>
      <c r="F239" s="93">
        <f t="shared" si="1"/>
        <v>102.35478966679766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1383443.73</v>
      </c>
      <c r="E240" s="247">
        <v>1416020.92</v>
      </c>
      <c r="F240" s="93">
        <f t="shared" si="1"/>
        <v>102.35478966679766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43600.61</v>
      </c>
      <c r="E245" s="104">
        <f t="shared" si="45"/>
        <v>7760.88</v>
      </c>
      <c r="F245" s="93">
        <f t="shared" si="1"/>
        <v>17.799934450458377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50532.31</v>
      </c>
      <c r="E246" s="104">
        <f t="shared" si="46"/>
        <v>7760.88</v>
      </c>
      <c r="F246" s="93">
        <f t="shared" si="1"/>
        <v>15.358252967259958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50532.31</v>
      </c>
      <c r="E247" s="247">
        <v>7760.88</v>
      </c>
      <c r="F247" s="93">
        <f t="shared" si="1"/>
        <v>15.358252967259958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6931.7</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6931.7</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181.3</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872.93</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2384.6</v>
      </c>
      <c r="E259" s="104">
        <f t="shared" si="49"/>
        <v>2384.6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2384.6</v>
      </c>
      <c r="E260" s="248">
        <v>2384.6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176.13</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872.93</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12002.28</v>
      </c>
      <c r="E268" s="247">
        <v>6769.9</v>
      </c>
      <c r="F268" s="93">
        <f t="shared" si="50"/>
        <v>56.405116361224692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10978.46</v>
      </c>
      <c r="E288" s="247">
        <v>10336.89</v>
      </c>
      <c r="F288" s="93">
        <f t="shared" si="50"/>
        <v>94.156102039812509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7230.81</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verticalDpi="4294967293"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6" workbookViewId="0">
      <selection activeCell="D120" sqref="D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1498061.32</v>
      </c>
      <c r="E114" s="81">
        <f t="shared" si="22"/>
        <v>1598795.39</v>
      </c>
      <c r="F114" s="63">
        <f t="shared" si="1"/>
        <v>106.72429550480615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1498061.32</v>
      </c>
      <c r="E118" s="81">
        <f t="shared" si="24"/>
        <v>1598795.39</v>
      </c>
      <c r="F118" s="63">
        <f t="shared" si="1"/>
        <v>106.72429550480615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1498061.32</v>
      </c>
      <c r="E119" s="249">
        <v>1598795.39</v>
      </c>
      <c r="F119" s="63">
        <f t="shared" si="1"/>
        <v>106.72429550480615</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1498061.32</v>
      </c>
      <c r="E141" s="106">
        <f t="shared" si="28"/>
        <v>1598795.39</v>
      </c>
      <c r="F141" s="82">
        <f t="shared" si="1"/>
        <v>106.72429550480615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landscape" horizontalDpi="4294967293" verticalDpi="4294967293"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D32" sqref="D3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2436.36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2436.36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2436.36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51.76</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2384.6</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4294967293" verticalDpi="4294967293"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5"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10897.97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10336.89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10336.89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1298.08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1808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7230.81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10897.97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10897.97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0</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0</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10336.890000000001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10336.89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10336.89</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10336.89</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3" vertic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1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18049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Kasalo</cp:lastModifiedBy>
  <cp:lastPrinted>2024-01-30T12:22:10Z</cp:lastPrinted>
  <dcterms:created xsi:type="dcterms:W3CDTF">2022-04-01T05:14:30Z</dcterms:created>
  <dcterms:modified xsi:type="dcterms:W3CDTF">2024-01-30T12:35:20Z</dcterms:modified>
</cp:coreProperties>
</file>