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0FD65AE3-E946-43D6-A150-38041C8BE4F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c r="F308" i="9"/>
  <c r="H307" i="9"/>
  <c r="G307" i="9"/>
  <c r="F307" i="9"/>
  <c r="E307" i="9"/>
  <c r="B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F291" i="9"/>
  <c r="F290" i="9"/>
  <c r="H289" i="9"/>
  <c r="G289" i="9"/>
  <c r="F289" i="9"/>
  <c r="E289" i="9"/>
  <c r="B289" i="9"/>
  <c r="H288" i="9"/>
  <c r="G288" i="9"/>
  <c r="F288" i="9"/>
  <c r="E288" i="9"/>
  <c r="B288" i="9"/>
  <c r="H287" i="9"/>
  <c r="G287" i="9"/>
  <c r="F287" i="9"/>
  <c r="E287" i="9"/>
  <c r="B287" i="9"/>
  <c r="H286" i="9"/>
  <c r="G286" i="9"/>
  <c r="F286" i="9"/>
  <c r="E286" i="9"/>
  <c r="B286" i="9"/>
  <c r="F285" i="9"/>
  <c r="H284" i="9"/>
  <c r="G284" i="9"/>
  <c r="F284" i="9"/>
  <c r="E284" i="9"/>
  <c r="B284" i="9"/>
  <c r="H283" i="9"/>
  <c r="G283" i="9"/>
  <c r="F283" i="9"/>
  <c r="E283" i="9"/>
  <c r="B283" i="9"/>
  <c r="H282" i="9"/>
  <c r="G282" i="9"/>
  <c r="F282" i="9"/>
  <c r="E282" i="9"/>
  <c r="B282" i="9"/>
  <c r="F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D180" i="5"/>
  <c r="F180" i="5" s="1"/>
  <c r="F179" i="5"/>
  <c r="F178" i="5"/>
  <c r="E177" i="5"/>
  <c r="H308"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5" i="9"/>
  <c r="E285" i="9" s="1"/>
  <c r="B285" i="9" s="1"/>
  <c r="G278" i="9"/>
  <c r="E278" i="9" s="1"/>
  <c r="F6" i="5"/>
  <c r="G290" i="9"/>
  <c r="E290" i="9" s="1"/>
  <c r="B290" i="9" s="1"/>
  <c r="F88" i="5"/>
  <c r="G291" i="9"/>
  <c r="E291" i="9" s="1"/>
  <c r="B291" i="9" s="1"/>
  <c r="F149" i="5"/>
  <c r="G308" i="9"/>
  <c r="E308" i="9" s="1"/>
  <c r="B308" i="9" s="1"/>
  <c r="F177" i="5"/>
  <c r="G310" i="9"/>
  <c r="E310" i="9" s="1"/>
  <c r="B310" i="9" s="1"/>
  <c r="F190" i="5"/>
  <c r="G311" i="9"/>
  <c r="E311" i="9" s="1"/>
  <c r="B311" i="9" s="1"/>
  <c r="F206" i="5"/>
  <c r="D141" i="6"/>
  <c r="F5" i="6"/>
  <c r="B316" i="9"/>
  <c r="E315" i="9"/>
  <c r="I10" i="3" s="1"/>
  <c r="D42" i="8"/>
  <c r="H19" i="9"/>
  <c r="E19" i="9" s="1"/>
  <c r="B19" i="9" s="1"/>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K1451" i="9" l="1"/>
  <c r="G314" i="9"/>
  <c r="E314" i="9" s="1"/>
  <c r="B314" i="9" s="1"/>
  <c r="I34" i="3"/>
  <c r="C1517" i="1"/>
  <c r="G313" i="9"/>
  <c r="E313" i="9" s="1"/>
  <c r="F141" i="6"/>
  <c r="H28" i="3"/>
  <c r="C1435" i="1"/>
  <c r="G318" i="9"/>
  <c r="E318" i="9" s="1"/>
  <c r="B278" i="9"/>
  <c r="E277"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8" i="9"/>
  <c r="E317" i="9"/>
  <c r="H1435" i="1"/>
  <c r="G1435" i="1"/>
  <c r="H9" i="3"/>
  <c r="B313" i="9"/>
  <c r="E312"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20" i="9"/>
  <c r="F3" i="9" s="1"/>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<sst xmlns="http://schemas.openxmlformats.org/spreadsheetml/2006/main" count="4374" uniqueCount="3426">
  <si>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</si>
  <si>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</si>
  <si>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</si>
  <si>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</si>
  <si>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</si>
  <si>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</si>
  <si>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</si>
  <si>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</si>
  <si>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</si>
  <si>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</si>
  <si>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</si>
  <si>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</si>
  <si>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</si>
  <si>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</si>
  <si>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</si>
  <si>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</si>
  <si>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</si>
  <si>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</si>
  <si>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</si>
  <si>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</si>
  <si>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</si>
  <si>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</si>
  <si>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</si>
  <si>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</si>
  <si>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</si>
  <si>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</si>
  <si>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</si>
  <si>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</si>
  <si>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</si>
  <si>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</si>
  <si>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</si>
  <si>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ZDRASTVENA I VETERINARSKA ŠKOLA DR. ANDRIJE ŠTAMPARA VINKOVCI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</si>
  <si>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</si>
  <si>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</si>
  <si>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</si>
  <si>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</si>
  <si>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</si>
  <si>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</si>
  <si>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</si>
  <si>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</si>
  <si>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</si>
  <si>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</si>
  <si>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</si>
  <si>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</si>
  <si>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</si>
  <si>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</si>
  <si>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</si>
  <si>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</si>
  <si>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</si>
  <si>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18049 - ZDRASTVENA I VETERINARSKA ŠKOLA DR. ANDRIJE ŠTAMPARA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</si>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</sst>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1578642.03</v>
      </c>
      <c r="D2" s="6">
        <f>'PR-RAS'!E6</f>
        <v>2012836.95</v>
      </c>
      <c r="E2" s="6">
        <v>0</v>
      </c>
      <c r="F2" s="6">
        <v>0</v>
      </c>
      <c r="G2" s="7">
        <f t="shared" ref="G2:G264" si="0">(B2/1000)*(C2*1+D2*2)</f>
        <v>5604.3159299999998</v>
      </c>
      <c r="H2" s="7">
        <f t="shared" ref="H2:H264" si="1">ABS(C2-ROUND(C2,0))+ABS(D2-ROUND(D2,0))</f>
        <v>8.0000000074505806E-2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1369843.5299999998</v>
      </c>
      <c r="D46" s="1">
        <f>'PR-RAS'!E50</f>
        <v>1820263.8499999999</v>
      </c>
      <c r="E46" s="1">
        <v>0</v>
      </c>
      <c r="F46" s="1">
        <v>0</v>
      </c>
      <c r="G46" s="2">
        <f t="shared" si="0"/>
        <v>225466.70534999997</v>
      </c>
      <c r="H46" s="2">
        <f t="shared" si="1"/>
        <v>0.62000000034458935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1353213.8499999999</v>
      </c>
      <c r="D64" s="1">
        <f>'PR-RAS'!E68</f>
        <v>1800109.7999999998</v>
      </c>
      <c r="E64" s="1">
        <v>0</v>
      </c>
      <c r="F64" s="1">
        <v>0</v>
      </c>
      <c r="G64" s="2">
        <f t="shared" si="0"/>
        <v>312066.30734999996</v>
      </c>
      <c r="H64" s="2">
        <f t="shared" si="1"/>
        <v>0.3500000003259629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1351936.93</v>
      </c>
      <c r="D65" s="1">
        <f>'PR-RAS'!E69</f>
        <v>1798862.14</v>
      </c>
      <c r="E65" s="1">
        <v>0</v>
      </c>
      <c r="F65" s="1">
        <v>0</v>
      </c>
      <c r="G65" s="2">
        <f t="shared" si="0"/>
        <v>316778.31744000001</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1276.92</v>
      </c>
      <c r="D66" s="1">
        <f>'PR-RAS'!E70</f>
        <v>1247.6600000000001</v>
      </c>
      <c r="E66" s="1">
        <v>0</v>
      </c>
      <c r="F66" s="1">
        <v>0</v>
      </c>
      <c r="G66" s="2">
        <f t="shared" si="0"/>
        <v>245.19560000000001</v>
      </c>
      <c r="H66" s="2">
        <f t="shared" si="1"/>
        <v>0.41999999999984539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16629.68</v>
      </c>
      <c r="D70" s="1">
        <f>'PR-RAS'!E74</f>
        <v>20154.05</v>
      </c>
      <c r="E70" s="1">
        <v>0</v>
      </c>
      <c r="F70" s="1">
        <v>0</v>
      </c>
      <c r="G70" s="2">
        <f t="shared" si="0"/>
        <v>3928.7068200000003</v>
      </c>
      <c r="H70" s="2">
        <f t="shared" si="1"/>
        <v>0.36999999999898137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16629.68</v>
      </c>
      <c r="D71" s="1">
        <f>'PR-RAS'!E75</f>
        <v>20154.05</v>
      </c>
      <c r="E71" s="1">
        <v>0</v>
      </c>
      <c r="F71" s="1">
        <v>0</v>
      </c>
      <c r="G71" s="2">
        <f t="shared" si="0"/>
        <v>3985.6446000000001</v>
      </c>
      <c r="H71" s="2">
        <f t="shared" si="1"/>
        <v>0.36999999999898137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22.16</v>
      </c>
      <c r="D78" s="1">
        <f>'PR-RAS'!E82</f>
        <v>11.05</v>
      </c>
      <c r="E78" s="1">
        <v>0</v>
      </c>
      <c r="F78" s="1">
        <v>0</v>
      </c>
      <c r="G78" s="2">
        <f t="shared" si="0"/>
        <v>3.4080200000000005</v>
      </c>
      <c r="H78" s="2">
        <f t="shared" si="1"/>
        <v>0.21000000000000085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22.16</v>
      </c>
      <c r="D79" s="1">
        <f>'PR-RAS'!E83</f>
        <v>11.05</v>
      </c>
      <c r="E79" s="1">
        <v>0</v>
      </c>
      <c r="F79" s="1">
        <v>0</v>
      </c>
      <c r="G79" s="2">
        <f t="shared" si="0"/>
        <v>3.4522800000000005</v>
      </c>
      <c r="H79" s="2">
        <f t="shared" si="1"/>
        <v>0.21000000000000085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22.16</v>
      </c>
      <c r="D81" s="1">
        <f>'PR-RAS'!E85</f>
        <v>11.05</v>
      </c>
      <c r="E81" s="1">
        <v>0</v>
      </c>
      <c r="F81" s="1">
        <v>0</v>
      </c>
      <c r="G81" s="2">
        <f t="shared" si="0"/>
        <v>3.5408000000000004</v>
      </c>
      <c r="H81" s="2">
        <f t="shared" si="1"/>
        <v>0.21000000000000085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12331.54</v>
      </c>
      <c r="D102" s="1">
        <f>'PR-RAS'!E106</f>
        <v>12599.85</v>
      </c>
      <c r="E102" s="1">
        <v>0</v>
      </c>
      <c r="F102" s="1">
        <v>0</v>
      </c>
      <c r="G102" s="2">
        <f t="shared" si="0"/>
        <v>3790.655240000001</v>
      </c>
      <c r="H102" s="2">
        <f t="shared" si="1"/>
        <v>0.60999999999876309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12331.54</v>
      </c>
      <c r="D108" s="1">
        <f>'PR-RAS'!E112</f>
        <v>12599.85</v>
      </c>
      <c r="E108" s="1">
        <v>0</v>
      </c>
      <c r="F108" s="1">
        <v>0</v>
      </c>
      <c r="G108" s="2">
        <f t="shared" si="0"/>
        <v>4015.8426800000007</v>
      </c>
      <c r="H108" s="2">
        <f t="shared" si="1"/>
        <v>0.60999999999876309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12331.54</v>
      </c>
      <c r="D113" s="1">
        <f>'PR-RAS'!E117</f>
        <v>12599.85</v>
      </c>
      <c r="E113" s="1">
        <v>0</v>
      </c>
      <c r="F113" s="1">
        <v>0</v>
      </c>
      <c r="G113" s="2">
        <f t="shared" si="0"/>
        <v>4203.498880000001</v>
      </c>
      <c r="H113" s="2">
        <f t="shared" si="1"/>
        <v>0.60999999999876309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17183.84</v>
      </c>
      <c r="D120" s="1">
        <f>'PR-RAS'!E124</f>
        <v>13817.57</v>
      </c>
      <c r="E120" s="1">
        <v>0</v>
      </c>
      <c r="F120" s="1">
        <v>0</v>
      </c>
      <c r="G120" s="2">
        <f t="shared" si="0"/>
        <v>5333.4586199999994</v>
      </c>
      <c r="H120" s="2">
        <f t="shared" si="1"/>
        <v>0.59000000000014552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14019.24</v>
      </c>
      <c r="D121" s="1">
        <f>'PR-RAS'!E125</f>
        <v>10714.57</v>
      </c>
      <c r="E121" s="1">
        <v>0</v>
      </c>
      <c r="F121" s="1">
        <v>0</v>
      </c>
      <c r="G121" s="2">
        <f t="shared" si="0"/>
        <v>4253.8055999999997</v>
      </c>
      <c r="H121" s="2">
        <f t="shared" si="1"/>
        <v>0.67000000000007276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14019.24</v>
      </c>
      <c r="D123" s="1">
        <f>'PR-RAS'!E127</f>
        <v>10714.57</v>
      </c>
      <c r="E123" s="1">
        <v>0</v>
      </c>
      <c r="F123" s="1">
        <v>0</v>
      </c>
      <c r="G123" s="2">
        <f t="shared" si="0"/>
        <v>4324.7023599999993</v>
      </c>
      <c r="H123" s="2">
        <f t="shared" si="1"/>
        <v>0.67000000000007276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3164.6</v>
      </c>
      <c r="D124" s="1">
        <f>'PR-RAS'!E128</f>
        <v>3103</v>
      </c>
      <c r="E124" s="1">
        <v>0</v>
      </c>
      <c r="F124" s="1">
        <v>0</v>
      </c>
      <c r="G124" s="2">
        <f t="shared" si="0"/>
        <v>1152.5838000000001</v>
      </c>
      <c r="H124" s="2">
        <f t="shared" si="1"/>
        <v>0.40000000000009095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3164.6</v>
      </c>
      <c r="D125" s="1">
        <f>'PR-RAS'!E129</f>
        <v>3103</v>
      </c>
      <c r="E125" s="1">
        <v>0</v>
      </c>
      <c r="F125" s="1">
        <v>0</v>
      </c>
      <c r="G125" s="2">
        <f t="shared" si="0"/>
        <v>1161.9544000000001</v>
      </c>
      <c r="H125" s="2">
        <f t="shared" si="1"/>
        <v>0.40000000000009095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178389.59</v>
      </c>
      <c r="D129" s="1">
        <f>'PR-RAS'!E133</f>
        <v>165806.19</v>
      </c>
      <c r="E129" s="1">
        <v>0</v>
      </c>
      <c r="F129" s="1">
        <v>0</v>
      </c>
      <c r="G129" s="2">
        <f t="shared" si="0"/>
        <v>65280.252159999996</v>
      </c>
      <c r="H129" s="2">
        <f t="shared" si="1"/>
        <v>0.60000000000582077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178389.59</v>
      </c>
      <c r="D130" s="1">
        <f>'PR-RAS'!E134</f>
        <v>165806.19</v>
      </c>
      <c r="E130" s="1">
        <v>0</v>
      </c>
      <c r="F130" s="1">
        <v>0</v>
      </c>
      <c r="G130" s="2">
        <f t="shared" si="0"/>
        <v>65790.254130000001</v>
      </c>
      <c r="H130" s="2">
        <f t="shared" si="1"/>
        <v>0.60000000000582077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178389.59</v>
      </c>
      <c r="D131" s="1">
        <f>'PR-RAS'!E135</f>
        <v>165806.19</v>
      </c>
      <c r="E131" s="1">
        <v>0</v>
      </c>
      <c r="F131" s="1">
        <v>0</v>
      </c>
      <c r="G131" s="2">
        <f t="shared" si="0"/>
        <v>66300.256099999999</v>
      </c>
      <c r="H131" s="2">
        <f t="shared" si="1"/>
        <v>0.60000000000582077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871.37</v>
      </c>
      <c r="D135" s="1">
        <f>'PR-RAS'!E139</f>
        <v>338.44</v>
      </c>
      <c r="E135" s="1">
        <v>0</v>
      </c>
      <c r="F135" s="1">
        <v>0</v>
      </c>
      <c r="G135" s="2">
        <f t="shared" si="0"/>
        <v>207.46550000000002</v>
      </c>
      <c r="H135" s="2">
        <f t="shared" si="1"/>
        <v>0.81000000000000227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871.37</v>
      </c>
      <c r="D146" s="1">
        <f>'PR-RAS'!E150</f>
        <v>338.44</v>
      </c>
      <c r="E146" s="1">
        <v>0</v>
      </c>
      <c r="F146" s="1">
        <v>0</v>
      </c>
      <c r="G146" s="2">
        <f t="shared" si="0"/>
        <v>224.49624999999997</v>
      </c>
      <c r="H146" s="2">
        <f t="shared" si="1"/>
        <v>0.81000000000000227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1528198.99</v>
      </c>
      <c r="D147" s="1">
        <f>'PR-RAS'!E151</f>
        <v>1967817.71</v>
      </c>
      <c r="E147" s="1">
        <v>0</v>
      </c>
      <c r="F147" s="1">
        <v>0</v>
      </c>
      <c r="G147" s="2">
        <f t="shared" si="0"/>
        <v>797719.82386</v>
      </c>
      <c r="H147" s="2">
        <f t="shared" si="1"/>
        <v>0.30000000004656613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1341508.92</v>
      </c>
      <c r="D148" s="1">
        <f>'PR-RAS'!E152</f>
        <v>1758372.34</v>
      </c>
      <c r="E148" s="1">
        <v>0</v>
      </c>
      <c r="F148" s="1">
        <v>0</v>
      </c>
      <c r="G148" s="2">
        <f t="shared" si="0"/>
        <v>714163.27919999987</v>
      </c>
      <c r="H148" s="2">
        <f t="shared" si="1"/>
        <v>0.42000000015832484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1121727.69</v>
      </c>
      <c r="D149" s="1">
        <f>'PR-RAS'!E153</f>
        <v>1185391.6000000001</v>
      </c>
      <c r="E149" s="1">
        <v>0</v>
      </c>
      <c r="F149" s="1">
        <v>0</v>
      </c>
      <c r="G149" s="2">
        <f t="shared" si="0"/>
        <v>516891.61171999999</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1090245.97</v>
      </c>
      <c r="D150" s="1">
        <f>'PR-RAS'!E154</f>
        <v>1129436.95</v>
      </c>
      <c r="E150" s="1">
        <v>0</v>
      </c>
      <c r="F150" s="1">
        <v>0</v>
      </c>
      <c r="G150" s="2">
        <f t="shared" si="0"/>
        <v>499018.86063000001</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31481.72</v>
      </c>
      <c r="D152" s="1">
        <f>'PR-RAS'!E156</f>
        <v>55262.34</v>
      </c>
      <c r="E152" s="1">
        <v>0</v>
      </c>
      <c r="F152" s="1">
        <v>0</v>
      </c>
      <c r="G152" s="2">
        <f t="shared" si="0"/>
        <v>21442.966399999998</v>
      </c>
      <c r="H152" s="2">
        <f t="shared" si="1"/>
        <v>0.61999999999534339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692.31</v>
      </c>
      <c r="E153" s="1">
        <v>0</v>
      </c>
      <c r="F153" s="1">
        <v>0</v>
      </c>
      <c r="G153" s="2">
        <f t="shared" si="0"/>
        <v>210.46223999999998</v>
      </c>
      <c r="H153" s="2">
        <f t="shared" si="1"/>
        <v>0.30999999999994543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53577.01</v>
      </c>
      <c r="D154" s="1">
        <f>'PR-RAS'!E158</f>
        <v>60011.53</v>
      </c>
      <c r="E154" s="1">
        <v>0</v>
      </c>
      <c r="F154" s="1">
        <v>0</v>
      </c>
      <c r="G154" s="2">
        <f t="shared" si="0"/>
        <v>26560.810710000002</v>
      </c>
      <c r="H154" s="2">
        <f t="shared" si="1"/>
        <v>0.48000000000320142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166204.22</v>
      </c>
      <c r="D155" s="1">
        <f>'PR-RAS'!E159</f>
        <v>512969.20999999996</v>
      </c>
      <c r="E155" s="1">
        <v>0</v>
      </c>
      <c r="F155" s="1">
        <v>0</v>
      </c>
      <c r="G155" s="2">
        <f t="shared" si="0"/>
        <v>183589.96655999997</v>
      </c>
      <c r="H155" s="2">
        <f t="shared" si="1"/>
        <v>0.42999999996391125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77.19</v>
      </c>
      <c r="D156" s="1">
        <f>'PR-RAS'!E160</f>
        <v>288166.3</v>
      </c>
      <c r="E156" s="1">
        <v>0</v>
      </c>
      <c r="F156" s="1">
        <v>0</v>
      </c>
      <c r="G156" s="2">
        <f t="shared" si="0"/>
        <v>89343.517449999985</v>
      </c>
      <c r="H156" s="2">
        <f t="shared" si="1"/>
        <v>0.48999999998835619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166120.47</v>
      </c>
      <c r="D157" s="1">
        <f>'PR-RAS'!E161</f>
        <v>224802.91</v>
      </c>
      <c r="E157" s="1">
        <v>0</v>
      </c>
      <c r="F157" s="1">
        <v>0</v>
      </c>
      <c r="G157" s="2">
        <f t="shared" si="0"/>
        <v>96053.301240000001</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6.56</v>
      </c>
      <c r="D158" s="1">
        <f>'PR-RAS'!E162</f>
        <v>0</v>
      </c>
      <c r="E158" s="1">
        <v>0</v>
      </c>
      <c r="F158" s="1">
        <v>0</v>
      </c>
      <c r="G158" s="2">
        <f t="shared" si="0"/>
        <v>1.0299199999999999</v>
      </c>
      <c r="H158" s="2">
        <f t="shared" si="1"/>
        <v>0.44000000000000039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184157.78999999998</v>
      </c>
      <c r="D159" s="1">
        <f>'PR-RAS'!E163</f>
        <v>207078.9</v>
      </c>
      <c r="E159" s="1">
        <v>0</v>
      </c>
      <c r="F159" s="1">
        <v>0</v>
      </c>
      <c r="G159" s="2">
        <f t="shared" si="0"/>
        <v>94533.863219999999</v>
      </c>
      <c r="H159" s="2">
        <f t="shared" si="1"/>
        <v>0.31000000002677552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59668.22</v>
      </c>
      <c r="D160" s="1">
        <f>'PR-RAS'!E164</f>
        <v>78801.08</v>
      </c>
      <c r="E160" s="1">
        <v>0</v>
      </c>
      <c r="F160" s="1">
        <v>0</v>
      </c>
      <c r="G160" s="2">
        <f t="shared" si="0"/>
        <v>34545.990420000002</v>
      </c>
      <c r="H160" s="2">
        <f t="shared" si="1"/>
        <v>0.30000000000291038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14663.38</v>
      </c>
      <c r="D161" s="1">
        <f>'PR-RAS'!E165</f>
        <v>13575.34</v>
      </c>
      <c r="E161" s="1">
        <v>0</v>
      </c>
      <c r="F161" s="1">
        <v>0</v>
      </c>
      <c r="G161" s="2">
        <f t="shared" si="0"/>
        <v>6690.2496000000001</v>
      </c>
      <c r="H161" s="2">
        <f t="shared" si="1"/>
        <v>0.71999999999934516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44773.48</v>
      </c>
      <c r="D162" s="1">
        <f>'PR-RAS'!E166</f>
        <v>54299.74</v>
      </c>
      <c r="E162" s="1">
        <v>0</v>
      </c>
      <c r="F162" s="1">
        <v>0</v>
      </c>
      <c r="G162" s="2">
        <f t="shared" si="0"/>
        <v>24693.046559999999</v>
      </c>
      <c r="H162" s="2">
        <f t="shared" si="1"/>
        <v>0.74000000000523869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231.36</v>
      </c>
      <c r="D163" s="1">
        <f>'PR-RAS'!E167</f>
        <v>3190</v>
      </c>
      <c r="E163" s="1">
        <v>0</v>
      </c>
      <c r="F163" s="1">
        <v>0</v>
      </c>
      <c r="G163" s="2">
        <f t="shared" si="0"/>
        <v>1071.0403200000001</v>
      </c>
      <c r="H163" s="2">
        <f t="shared" si="1"/>
        <v>0.36000000000001364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7736</v>
      </c>
      <c r="E164" s="1">
        <v>0</v>
      </c>
      <c r="F164" s="1">
        <v>0</v>
      </c>
      <c r="G164" s="2">
        <f t="shared" si="0"/>
        <v>2521.9360000000001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61302.840000000004</v>
      </c>
      <c r="D165" s="1">
        <f>'PR-RAS'!E169</f>
        <v>52910.86</v>
      </c>
      <c r="E165" s="1">
        <v>0</v>
      </c>
      <c r="F165" s="1">
        <v>0</v>
      </c>
      <c r="G165" s="2">
        <f t="shared" si="0"/>
        <v>27408.42784</v>
      </c>
      <c r="H165" s="2">
        <f t="shared" si="1"/>
        <v>0.29999999999563443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14084.88</v>
      </c>
      <c r="D166" s="1">
        <f>'PR-RAS'!E170</f>
        <v>12340.33</v>
      </c>
      <c r="E166" s="1">
        <v>0</v>
      </c>
      <c r="F166" s="1">
        <v>0</v>
      </c>
      <c r="G166" s="2">
        <f t="shared" si="0"/>
        <v>6396.3141000000005</v>
      </c>
      <c r="H166" s="2">
        <f t="shared" si="1"/>
        <v>0.4500000000007276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3031.63</v>
      </c>
      <c r="D167" s="1">
        <f>'PR-RAS'!E171</f>
        <v>2448.77</v>
      </c>
      <c r="E167" s="1">
        <v>0</v>
      </c>
      <c r="F167" s="1">
        <v>0</v>
      </c>
      <c r="G167" s="2">
        <f t="shared" si="0"/>
        <v>1316.2422200000001</v>
      </c>
      <c r="H167" s="2">
        <f t="shared" si="1"/>
        <v>0.59999999999990905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32044.7</v>
      </c>
      <c r="D168" s="1">
        <f>'PR-RAS'!E172</f>
        <v>29453.13</v>
      </c>
      <c r="E168" s="1">
        <v>0</v>
      </c>
      <c r="F168" s="1">
        <v>0</v>
      </c>
      <c r="G168" s="2">
        <f t="shared" si="0"/>
        <v>15188.810320000002</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6611.07</v>
      </c>
      <c r="D169" s="1">
        <f>'PR-RAS'!E173</f>
        <v>2616.38</v>
      </c>
      <c r="E169" s="1">
        <v>0</v>
      </c>
      <c r="F169" s="1">
        <v>0</v>
      </c>
      <c r="G169" s="2">
        <f t="shared" si="0"/>
        <v>1989.7634400000002</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5152.08</v>
      </c>
      <c r="D170" s="1">
        <f>'PR-RAS'!E174</f>
        <v>5613.87</v>
      </c>
      <c r="E170" s="1">
        <v>0</v>
      </c>
      <c r="F170" s="1">
        <v>0</v>
      </c>
      <c r="G170" s="2">
        <f t="shared" si="0"/>
        <v>2768.1895800000002</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378.48</v>
      </c>
      <c r="D172" s="1">
        <f>'PR-RAS'!E176</f>
        <v>438.38</v>
      </c>
      <c r="E172" s="1">
        <v>0</v>
      </c>
      <c r="F172" s="1">
        <v>0</v>
      </c>
      <c r="G172" s="2">
        <f t="shared" si="0"/>
        <v>214.64604000000003</v>
      </c>
      <c r="H172" s="2">
        <f t="shared" si="1"/>
        <v>0.86000000000001364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57054.649999999994</v>
      </c>
      <c r="D173" s="1">
        <f>'PR-RAS'!E177</f>
        <v>66457.09</v>
      </c>
      <c r="E173" s="1">
        <v>0</v>
      </c>
      <c r="F173" s="1">
        <v>0</v>
      </c>
      <c r="G173" s="2">
        <f t="shared" si="0"/>
        <v>32674.638759999994</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3053.61</v>
      </c>
      <c r="D174" s="1">
        <f>'PR-RAS'!E178</f>
        <v>7971.68</v>
      </c>
      <c r="E174" s="1">
        <v>0</v>
      </c>
      <c r="F174" s="1">
        <v>0</v>
      </c>
      <c r="G174" s="2">
        <f t="shared" si="0"/>
        <v>3286.4758099999999</v>
      </c>
      <c r="H174" s="2">
        <f t="shared" si="1"/>
        <v>0.70999999999958163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14642.35</v>
      </c>
      <c r="D175" s="1">
        <f>'PR-RAS'!E179</f>
        <v>5800.79</v>
      </c>
      <c r="E175" s="1">
        <v>0</v>
      </c>
      <c r="F175" s="1">
        <v>0</v>
      </c>
      <c r="G175" s="2">
        <f t="shared" si="0"/>
        <v>4566.4438199999995</v>
      </c>
      <c r="H175" s="2">
        <f t="shared" si="1"/>
        <v>0.56000000000040018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224.61</v>
      </c>
      <c r="D176" s="1">
        <f>'PR-RAS'!E180</f>
        <v>0</v>
      </c>
      <c r="E176" s="1">
        <v>0</v>
      </c>
      <c r="F176" s="1">
        <v>0</v>
      </c>
      <c r="G176" s="2">
        <f t="shared" si="0"/>
        <v>39.306750000000001</v>
      </c>
      <c r="H176" s="2">
        <f t="shared" si="1"/>
        <v>0.38999999999998636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4944.1400000000003</v>
      </c>
      <c r="D177" s="1">
        <f>'PR-RAS'!E181</f>
        <v>6474.89</v>
      </c>
      <c r="E177" s="1">
        <v>0</v>
      </c>
      <c r="F177" s="1">
        <v>0</v>
      </c>
      <c r="G177" s="2">
        <f t="shared" si="0"/>
        <v>3149.3299200000001</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1176.3699999999999</v>
      </c>
      <c r="D178" s="1">
        <f>'PR-RAS'!E182</f>
        <v>766.36</v>
      </c>
      <c r="E178" s="1">
        <v>0</v>
      </c>
      <c r="F178" s="1">
        <v>0</v>
      </c>
      <c r="G178" s="2">
        <f t="shared" si="0"/>
        <v>479.50893000000002</v>
      </c>
      <c r="H178" s="2">
        <f t="shared" si="1"/>
        <v>0.7299999999999045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145.26</v>
      </c>
      <c r="D179" s="1">
        <f>'PR-RAS'!E183</f>
        <v>1933.01</v>
      </c>
      <c r="E179" s="1">
        <v>0</v>
      </c>
      <c r="F179" s="1">
        <v>0</v>
      </c>
      <c r="G179" s="2">
        <f t="shared" si="0"/>
        <v>714.00783999999987</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26107.43</v>
      </c>
      <c r="D180" s="1">
        <f>'PR-RAS'!E184</f>
        <v>39623.67</v>
      </c>
      <c r="E180" s="1">
        <v>0</v>
      </c>
      <c r="F180" s="1">
        <v>0</v>
      </c>
      <c r="G180" s="2">
        <f t="shared" si="0"/>
        <v>18858.503829999998</v>
      </c>
      <c r="H180" s="2">
        <f t="shared" si="1"/>
        <v>0.76000000000203727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2649.78</v>
      </c>
      <c r="D181" s="1">
        <f>'PR-RAS'!E185</f>
        <v>2610.4299999999998</v>
      </c>
      <c r="E181" s="1">
        <v>0</v>
      </c>
      <c r="F181" s="1">
        <v>0</v>
      </c>
      <c r="G181" s="2">
        <f t="shared" si="0"/>
        <v>1416.7151999999999</v>
      </c>
      <c r="H181" s="2">
        <f t="shared" si="1"/>
        <v>0.6499999999996362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4111.1000000000004</v>
      </c>
      <c r="D182" s="1">
        <f>'PR-RAS'!E186</f>
        <v>1276.26</v>
      </c>
      <c r="E182" s="1">
        <v>0</v>
      </c>
      <c r="F182" s="1">
        <v>0</v>
      </c>
      <c r="G182" s="2">
        <f t="shared" si="0"/>
        <v>1206.1152200000001</v>
      </c>
      <c r="H182" s="2">
        <f t="shared" si="1"/>
        <v>0.3600000000003547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6132.08</v>
      </c>
      <c r="D184" s="1">
        <f>'PR-RAS'!E188</f>
        <v>8909.8700000000008</v>
      </c>
      <c r="E184" s="1">
        <v>0</v>
      </c>
      <c r="F184" s="1">
        <v>0</v>
      </c>
      <c r="G184" s="2">
        <f t="shared" si="0"/>
        <v>4383.1830600000003</v>
      </c>
      <c r="H184" s="2">
        <f t="shared" si="1"/>
        <v>0.20999999999912689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964.4</v>
      </c>
      <c r="D186" s="1">
        <f>'PR-RAS'!E190</f>
        <v>2553.54</v>
      </c>
      <c r="E186" s="1">
        <v>0</v>
      </c>
      <c r="F186" s="1">
        <v>0</v>
      </c>
      <c r="G186" s="2">
        <f t="shared" si="0"/>
        <v>1123.2238</v>
      </c>
      <c r="H186" s="2">
        <f t="shared" si="1"/>
        <v>0.86000000000001364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1454.28</v>
      </c>
      <c r="D187" s="1">
        <f>'PR-RAS'!E191</f>
        <v>2460.64</v>
      </c>
      <c r="E187" s="1">
        <v>0</v>
      </c>
      <c r="F187" s="1">
        <v>0</v>
      </c>
      <c r="G187" s="2">
        <f t="shared" si="0"/>
        <v>1185.8541599999999</v>
      </c>
      <c r="H187" s="2">
        <f t="shared" si="1"/>
        <v>0.64000000000010004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85</v>
      </c>
      <c r="E188" s="1">
        <v>0</v>
      </c>
      <c r="F188" s="1">
        <v>0</v>
      </c>
      <c r="G188" s="2">
        <f t="shared" si="0"/>
        <v>38.335000000000001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3181.38</v>
      </c>
      <c r="D189" s="1">
        <f>'PR-RAS'!E193</f>
        <v>3053.04</v>
      </c>
      <c r="E189" s="1">
        <v>0</v>
      </c>
      <c r="F189" s="1">
        <v>0</v>
      </c>
      <c r="G189" s="2">
        <f t="shared" si="0"/>
        <v>1746.0424799999998</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280.02</v>
      </c>
      <c r="D190" s="1">
        <f>'PR-RAS'!E194</f>
        <v>0</v>
      </c>
      <c r="E190" s="1">
        <v>0</v>
      </c>
      <c r="F190" s="1">
        <v>0</v>
      </c>
      <c r="G190" s="2">
        <f t="shared" si="0"/>
        <v>52.923779999999994</v>
      </c>
      <c r="H190" s="2">
        <f t="shared" si="1"/>
        <v>1.999999999998181E-2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217</v>
      </c>
      <c r="D191" s="1">
        <f>'PR-RAS'!E195</f>
        <v>757.65</v>
      </c>
      <c r="E191" s="1">
        <v>0</v>
      </c>
      <c r="F191" s="1">
        <v>0</v>
      </c>
      <c r="G191" s="2">
        <f t="shared" si="0"/>
        <v>329.137</v>
      </c>
      <c r="H191" s="2">
        <f t="shared" si="1"/>
        <v>0.35000000000002274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1049.1600000000001</v>
      </c>
      <c r="D192" s="1">
        <f>'PR-RAS'!E196</f>
        <v>166.31</v>
      </c>
      <c r="E192" s="1">
        <v>0</v>
      </c>
      <c r="F192" s="1">
        <v>0</v>
      </c>
      <c r="G192" s="2">
        <f t="shared" si="0"/>
        <v>263.91998000000007</v>
      </c>
      <c r="H192" s="2">
        <f t="shared" si="1"/>
        <v>0.47000000000008413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1049.1600000000001</v>
      </c>
      <c r="D206" s="1">
        <f>'PR-RAS'!E210</f>
        <v>166.31</v>
      </c>
      <c r="E206" s="1">
        <v>0</v>
      </c>
      <c r="F206" s="1">
        <v>0</v>
      </c>
      <c r="G206" s="2">
        <f t="shared" si="0"/>
        <v>283.26490000000001</v>
      </c>
      <c r="H206" s="2">
        <f t="shared" si="1"/>
        <v>0.47000000000008413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880.38</v>
      </c>
      <c r="D207" s="1">
        <f>'PR-RAS'!E211</f>
        <v>166.31</v>
      </c>
      <c r="E207" s="1">
        <v>0</v>
      </c>
      <c r="F207" s="1">
        <v>0</v>
      </c>
      <c r="G207" s="2">
        <f t="shared" si="0"/>
        <v>249.87799999999999</v>
      </c>
      <c r="H207" s="2">
        <f t="shared" si="1"/>
        <v>0.68999999999999773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109.02</v>
      </c>
      <c r="D209" s="1">
        <f>'PR-RAS'!E213</f>
        <v>0</v>
      </c>
      <c r="E209" s="1">
        <v>0</v>
      </c>
      <c r="F209" s="1">
        <v>0</v>
      </c>
      <c r="G209" s="2">
        <f t="shared" si="0"/>
        <v>22.676159999999999</v>
      </c>
      <c r="H209" s="2">
        <f t="shared" si="1"/>
        <v>1.9999999999996021E-2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59.76</v>
      </c>
      <c r="D210" s="1">
        <f>'PR-RAS'!E214</f>
        <v>0</v>
      </c>
      <c r="E210" s="1">
        <v>0</v>
      </c>
      <c r="F210" s="1">
        <v>0</v>
      </c>
      <c r="G210" s="2">
        <f t="shared" si="0"/>
        <v>12.489839999999999</v>
      </c>
      <c r="H210" s="2">
        <f t="shared" si="1"/>
        <v>0.24000000000000199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1483.12</v>
      </c>
      <c r="D259" s="1">
        <f>'PR-RAS'!E263</f>
        <v>2200.16</v>
      </c>
      <c r="E259" s="1">
        <v>0</v>
      </c>
      <c r="F259" s="1">
        <v>0</v>
      </c>
      <c r="G259" s="2">
        <f t="shared" si="0"/>
        <v>1517.92752</v>
      </c>
      <c r="H259" s="2">
        <f t="shared" si="1"/>
        <v>0.27999999999974534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1483.12</v>
      </c>
      <c r="D260" s="1">
        <f>'PR-RAS'!E264</f>
        <v>2200.16</v>
      </c>
      <c r="E260" s="1">
        <v>0</v>
      </c>
      <c r="F260" s="1">
        <v>0</v>
      </c>
      <c r="G260" s="2">
        <f t="shared" si="0"/>
        <v>1523.81096</v>
      </c>
      <c r="H260" s="2">
        <f t="shared" si="1"/>
        <v>0.27999999999974534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1483.12</v>
      </c>
      <c r="D262" s="1">
        <f>'PR-RAS'!E266</f>
        <v>2200.16</v>
      </c>
      <c r="E262" s="1">
        <v>0</v>
      </c>
      <c r="F262" s="1">
        <v>0</v>
      </c>
      <c r="G262" s="2">
        <f t="shared" si="0"/>
        <v>1535.5778399999999</v>
      </c>
      <c r="H262" s="2">
        <f t="shared" si="1"/>
        <v>0.27999999999974534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1528198.99</v>
      </c>
      <c r="D285" s="1">
        <f>'PR-RAS'!E289</f>
        <v>1967817.71</v>
      </c>
      <c r="E285" s="1">
        <v>0</v>
      </c>
      <c r="F285" s="1">
        <v>0</v>
      </c>
      <c r="G285" s="2">
        <f t="shared" si="8"/>
        <v>1551728.9724399999</v>
      </c>
      <c r="H285" s="2">
        <f t="shared" si="9"/>
        <v>0.30000000004656613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50443.040000000037</v>
      </c>
      <c r="D286" s="1">
        <f>'PR-RAS'!E290</f>
        <v>45019.239999999991</v>
      </c>
      <c r="E286" s="1">
        <v>0</v>
      </c>
      <c r="F286" s="1">
        <v>0</v>
      </c>
      <c r="G286" s="2">
        <f t="shared" si="8"/>
        <v>40037.233200000002</v>
      </c>
      <c r="H286" s="2">
        <f t="shared" si="9"/>
        <v>0.28000000002793968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27587.65</v>
      </c>
      <c r="D288" s="1">
        <f>'PR-RAS'!E292</f>
        <v>37963.29</v>
      </c>
      <c r="E288" s="1">
        <v>0</v>
      </c>
      <c r="F288" s="1">
        <v>0</v>
      </c>
      <c r="G288" s="2">
        <f t="shared" si="8"/>
        <v>29708.584010000002</v>
      </c>
      <c r="H288" s="2">
        <f t="shared" si="9"/>
        <v>0.63999999999941792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181.3</v>
      </c>
      <c r="D290" s="1">
        <f>'PR-RAS'!E294</f>
        <v>2826.6</v>
      </c>
      <c r="E290" s="1">
        <v>0</v>
      </c>
      <c r="F290" s="1">
        <v>0</v>
      </c>
      <c r="G290" s="2">
        <f t="shared" si="8"/>
        <v>1686.1704999999999</v>
      </c>
      <c r="H290" s="2">
        <f t="shared" si="9"/>
        <v>0.70000000000010232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326.58999999999997</v>
      </c>
      <c r="D293" s="1">
        <f>'PR-RAS'!E298</f>
        <v>0</v>
      </c>
      <c r="E293" s="1">
        <v>0</v>
      </c>
      <c r="F293" s="1">
        <v>0</v>
      </c>
      <c r="G293" s="2">
        <f t="shared" si="8"/>
        <v>95.364279999999994</v>
      </c>
      <c r="H293" s="2">
        <f t="shared" si="9"/>
        <v>0.41000000000002501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326.58999999999997</v>
      </c>
      <c r="D306" s="1">
        <f>'PR-RAS'!E311</f>
        <v>0</v>
      </c>
      <c r="E306" s="1">
        <v>0</v>
      </c>
      <c r="F306" s="1">
        <v>0</v>
      </c>
      <c r="G306" s="2">
        <f t="shared" si="8"/>
        <v>99.609949999999984</v>
      </c>
      <c r="H306" s="2">
        <f t="shared" si="9"/>
        <v>0.41000000000002501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326.58999999999997</v>
      </c>
      <c r="D307" s="1">
        <f>'PR-RAS'!E312</f>
        <v>0</v>
      </c>
      <c r="E307" s="1">
        <v>0</v>
      </c>
      <c r="F307" s="1">
        <v>0</v>
      </c>
      <c r="G307" s="2">
        <f t="shared" si="8"/>
        <v>99.936539999999994</v>
      </c>
      <c r="H307" s="2">
        <f t="shared" si="9"/>
        <v>0.41000000000002501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326.58999999999997</v>
      </c>
      <c r="D308" s="1">
        <f>'PR-RAS'!E313</f>
        <v>0</v>
      </c>
      <c r="E308" s="1">
        <v>0</v>
      </c>
      <c r="F308" s="1">
        <v>0</v>
      </c>
      <c r="G308" s="2">
        <f t="shared" si="8"/>
        <v>100.26312999999999</v>
      </c>
      <c r="H308" s="2">
        <f t="shared" si="9"/>
        <v>0.41000000000002501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70596.399999999994</v>
      </c>
      <c r="D345" s="1">
        <f>'PR-RAS'!E350</f>
        <v>69098.63</v>
      </c>
      <c r="E345" s="1">
        <v>0</v>
      </c>
      <c r="F345" s="1">
        <v>0</v>
      </c>
      <c r="G345" s="2">
        <f t="shared" si="8"/>
        <v>71825.019039999999</v>
      </c>
      <c r="H345" s="2">
        <f t="shared" si="9"/>
        <v>0.76999999998952262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70596.399999999994</v>
      </c>
      <c r="D358" s="1">
        <f>'PR-RAS'!E363</f>
        <v>7982.8499999999995</v>
      </c>
      <c r="E358" s="1">
        <v>0</v>
      </c>
      <c r="F358" s="1">
        <v>0</v>
      </c>
      <c r="G358" s="2">
        <f t="shared" si="8"/>
        <v>30902.669699999995</v>
      </c>
      <c r="H358" s="2">
        <f t="shared" si="9"/>
        <v>0.54999999999472493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59464.25</v>
      </c>
      <c r="D359" s="1">
        <f>'PR-RAS'!E364</f>
        <v>0</v>
      </c>
      <c r="E359" s="1">
        <v>0</v>
      </c>
      <c r="F359" s="1">
        <v>0</v>
      </c>
      <c r="G359" s="2">
        <f t="shared" si="8"/>
        <v>21288.201499999999</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59464.25</v>
      </c>
      <c r="D361" s="1">
        <f>'PR-RAS'!E366</f>
        <v>0</v>
      </c>
      <c r="E361" s="1">
        <v>0</v>
      </c>
      <c r="F361" s="1">
        <v>0</v>
      </c>
      <c r="G361" s="2">
        <f t="shared" si="8"/>
        <v>21407.13</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9683.48</v>
      </c>
      <c r="D364" s="1">
        <f>'PR-RAS'!E369</f>
        <v>7313.03</v>
      </c>
      <c r="E364" s="1">
        <v>0</v>
      </c>
      <c r="F364" s="1">
        <v>0</v>
      </c>
      <c r="G364" s="2">
        <f t="shared" si="8"/>
        <v>8824.3630200000007</v>
      </c>
      <c r="H364" s="2">
        <f t="shared" si="9"/>
        <v>0.50999999999930878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2330.88</v>
      </c>
      <c r="D365" s="1">
        <f>'PR-RAS'!E370</f>
        <v>4099.9399999999996</v>
      </c>
      <c r="E365" s="1">
        <v>0</v>
      </c>
      <c r="F365" s="1">
        <v>0</v>
      </c>
      <c r="G365" s="2">
        <f t="shared" si="8"/>
        <v>3833.1966399999992</v>
      </c>
      <c r="H365" s="2">
        <f t="shared" si="9"/>
        <v>0.18000000000029104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2715.99</v>
      </c>
      <c r="D366" s="1">
        <f>'PR-RAS'!E371</f>
        <v>0</v>
      </c>
      <c r="E366" s="1">
        <v>0</v>
      </c>
      <c r="F366" s="1">
        <v>0</v>
      </c>
      <c r="G366" s="2">
        <f t="shared" si="8"/>
        <v>991.33634999999992</v>
      </c>
      <c r="H366" s="2">
        <f t="shared" si="9"/>
        <v>1.0000000000218279E-2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2053.61</v>
      </c>
      <c r="D367" s="1">
        <f>'PR-RAS'!E372</f>
        <v>3213.09</v>
      </c>
      <c r="E367" s="1">
        <v>0</v>
      </c>
      <c r="F367" s="1">
        <v>0</v>
      </c>
      <c r="G367" s="2">
        <f t="shared" si="8"/>
        <v>3103.6031400000002</v>
      </c>
      <c r="H367" s="2">
        <f t="shared" si="9"/>
        <v>0.48000000000001819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758</v>
      </c>
      <c r="D369" s="1">
        <f>'PR-RAS'!E374</f>
        <v>0</v>
      </c>
      <c r="E369" s="1">
        <v>0</v>
      </c>
      <c r="F369" s="1">
        <v>0</v>
      </c>
      <c r="G369" s="2">
        <f t="shared" si="8"/>
        <v>278.94400000000002</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1825</v>
      </c>
      <c r="D371" s="1">
        <f>'PR-RAS'!E376</f>
        <v>0</v>
      </c>
      <c r="E371" s="1">
        <v>0</v>
      </c>
      <c r="F371" s="1">
        <v>0</v>
      </c>
      <c r="G371" s="2">
        <f t="shared" si="8"/>
        <v>675.25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1448.67</v>
      </c>
      <c r="D378" s="1">
        <f>'PR-RAS'!E383</f>
        <v>669.82</v>
      </c>
      <c r="E378" s="1">
        <v>0</v>
      </c>
      <c r="F378" s="1">
        <v>0</v>
      </c>
      <c r="G378" s="2">
        <f t="shared" si="8"/>
        <v>1051.1928700000001</v>
      </c>
      <c r="H378" s="2">
        <f t="shared" si="9"/>
        <v>0.50999999999987722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1448.67</v>
      </c>
      <c r="D379" s="1">
        <f>'PR-RAS'!E384</f>
        <v>669.82</v>
      </c>
      <c r="E379" s="1">
        <v>0</v>
      </c>
      <c r="F379" s="1">
        <v>0</v>
      </c>
      <c r="G379" s="2">
        <f t="shared" si="8"/>
        <v>1053.9811800000002</v>
      </c>
      <c r="H379" s="2">
        <f t="shared" si="9"/>
        <v>0.50999999999987722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61115.78</v>
      </c>
      <c r="E397" s="1">
        <v>0</v>
      </c>
      <c r="F397" s="1">
        <v>0</v>
      </c>
      <c r="G397" s="2">
        <f t="shared" si="8"/>
        <v>48403.697760000003</v>
      </c>
      <c r="H397" s="2">
        <f t="shared" si="9"/>
        <v>0.22000000000116415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61115.78</v>
      </c>
      <c r="E398" s="1">
        <v>0</v>
      </c>
      <c r="F398" s="1">
        <v>0</v>
      </c>
      <c r="G398" s="2">
        <f t="shared" si="8"/>
        <v>48525.929320000003</v>
      </c>
      <c r="H398" s="2">
        <f t="shared" si="9"/>
        <v>0.22000000000116415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70269.81</v>
      </c>
      <c r="D403" s="1">
        <f>'PR-RAS'!E408</f>
        <v>69098.63</v>
      </c>
      <c r="E403" s="1">
        <v>0</v>
      </c>
      <c r="F403" s="1">
        <v>0</v>
      </c>
      <c r="G403" s="2">
        <f t="shared" si="8"/>
        <v>83803.762140000006</v>
      </c>
      <c r="H403" s="2">
        <f t="shared" si="9"/>
        <v>0.55999999999767169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1578968.62</v>
      </c>
      <c r="D407" s="1">
        <f>'PR-RAS'!E412</f>
        <v>2012836.95</v>
      </c>
      <c r="E407" s="1">
        <v>0</v>
      </c>
      <c r="F407" s="1">
        <v>0</v>
      </c>
      <c r="G407" s="2">
        <f t="shared" si="8"/>
        <v>2275484.8631199999</v>
      </c>
      <c r="H407" s="2">
        <f t="shared" si="9"/>
        <v>0.42999999993480742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1598795.39</v>
      </c>
      <c r="D408" s="1">
        <f>'PR-RAS'!E413</f>
        <v>2036916.3399999999</v>
      </c>
      <c r="E408" s="1">
        <v>0</v>
      </c>
      <c r="F408" s="1">
        <v>0</v>
      </c>
      <c r="G408" s="2">
        <f t="shared" si="8"/>
        <v>2308759.6244899994</v>
      </c>
      <c r="H408" s="2">
        <f t="shared" si="9"/>
        <v>0.7299999997485429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19826.769999999786</v>
      </c>
      <c r="D410" s="1">
        <f>'PR-RAS'!E415</f>
        <v>24079.389999999898</v>
      </c>
      <c r="E410" s="1">
        <v>0</v>
      </c>
      <c r="F410" s="1">
        <v>0</v>
      </c>
      <c r="G410" s="2">
        <f t="shared" si="8"/>
        <v>27806.089949999827</v>
      </c>
      <c r="H410" s="2">
        <f t="shared" si="9"/>
        <v>0.62000000011175871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27587.65</v>
      </c>
      <c r="D411" s="1">
        <f>'PR-RAS'!E416</f>
        <v>37963.29</v>
      </c>
      <c r="E411" s="1">
        <v>0</v>
      </c>
      <c r="F411" s="1">
        <v>0</v>
      </c>
      <c r="G411" s="2">
        <f t="shared" si="8"/>
        <v>42440.834300000002</v>
      </c>
      <c r="H411" s="2">
        <f t="shared" si="9"/>
        <v>0.63999999999941792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181.3</v>
      </c>
      <c r="D413" s="1">
        <f>'PR-RAS'!E418</f>
        <v>2826.6</v>
      </c>
      <c r="E413" s="1">
        <v>0</v>
      </c>
      <c r="F413" s="1">
        <v>0</v>
      </c>
      <c r="G413" s="2">
        <f t="shared" si="8"/>
        <v>2403.8139999999999</v>
      </c>
      <c r="H413" s="2">
        <f t="shared" si="9"/>
        <v>0.70000000000010232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1578968.62</v>
      </c>
      <c r="D633" s="1">
        <f>'PR-RAS'!E639</f>
        <v>2012836.95</v>
      </c>
      <c r="E633" s="1">
        <v>0</v>
      </c>
      <c r="F633" s="1">
        <v>0</v>
      </c>
      <c r="G633" s="2">
        <f t="shared" si="10"/>
        <v>3542134.0726399999</v>
      </c>
      <c r="H633" s="2">
        <f t="shared" si="11"/>
        <v>0.42999999993480742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1598795.39</v>
      </c>
      <c r="D634" s="1">
        <f>'PR-RAS'!E640</f>
        <v>2036916.3399999999</v>
      </c>
      <c r="E634" s="1">
        <v>0</v>
      </c>
      <c r="F634" s="1">
        <v>0</v>
      </c>
      <c r="G634" s="2">
        <f t="shared" si="10"/>
        <v>3590773.5683099995</v>
      </c>
      <c r="H634" s="2">
        <f t="shared" si="11"/>
        <v>0.7299999997485429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19826.769999999786</v>
      </c>
      <c r="D636" s="1">
        <f>'PR-RAS'!E642</f>
        <v>24079.389999999898</v>
      </c>
      <c r="E636" s="1">
        <v>0</v>
      </c>
      <c r="F636" s="1">
        <v>0</v>
      </c>
      <c r="G636" s="2">
        <f t="shared" si="10"/>
        <v>43170.824249999736</v>
      </c>
      <c r="H636" s="2">
        <f t="shared" si="11"/>
        <v>0.62000000011175871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27587.65</v>
      </c>
      <c r="D637" s="1">
        <f>'PR-RAS'!E643</f>
        <v>37963.29</v>
      </c>
      <c r="E637" s="1">
        <v>0</v>
      </c>
      <c r="F637" s="1">
        <v>0</v>
      </c>
      <c r="G637" s="2">
        <f t="shared" si="10"/>
        <v>65835.05028000001</v>
      </c>
      <c r="H637" s="2">
        <f t="shared" si="11"/>
        <v>0.63999999999941792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7760.8800000002157</v>
      </c>
      <c r="D639" s="1">
        <f>'PR-RAS'!E645</f>
        <v>13883.900000000103</v>
      </c>
      <c r="E639" s="1">
        <v>0</v>
      </c>
      <c r="F639" s="1">
        <v>0</v>
      </c>
      <c r="G639" s="2">
        <f t="shared" si="10"/>
        <v>22667.297840000268</v>
      </c>
      <c r="H639" s="2">
        <f t="shared" si="11"/>
        <v>0.21999999968102202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164867.54999999999</v>
      </c>
      <c r="E641" s="1">
        <v>0</v>
      </c>
      <c r="F641" s="1">
        <v>0</v>
      </c>
      <c r="G641" s="2">
        <f t="shared" si="10"/>
        <v>211030.46399999998</v>
      </c>
      <c r="H641" s="2">
        <f t="shared" si="11"/>
        <v>0.45000000001164153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41978.69</v>
      </c>
      <c r="D642" s="1">
        <f>'PR-RAS'!E649</f>
        <v>26242.37</v>
      </c>
      <c r="E642" s="1">
        <v>0</v>
      </c>
      <c r="F642" s="1">
        <v>0</v>
      </c>
      <c r="G642" s="2">
        <f t="shared" si="10"/>
        <v>60551.05863</v>
      </c>
      <c r="H642" s="2">
        <f t="shared" si="11"/>
        <v>0.67999999999665306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202204.71</v>
      </c>
      <c r="D643" s="1">
        <f>'PR-RAS'!E650</f>
        <v>187791.84</v>
      </c>
      <c r="E643" s="1">
        <v>0</v>
      </c>
      <c r="F643" s="1">
        <v>0</v>
      </c>
      <c r="G643" s="2">
        <f t="shared" si="10"/>
        <v>370940.14637999999</v>
      </c>
      <c r="H643" s="2">
        <f t="shared" si="11"/>
        <v>0.45000000001164153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217941.03</v>
      </c>
      <c r="D644" s="1">
        <f>'PR-RAS'!E651</f>
        <v>214034.21</v>
      </c>
      <c r="E644" s="1">
        <v>0</v>
      </c>
      <c r="F644" s="1">
        <v>0</v>
      </c>
      <c r="G644" s="2">
        <f t="shared" si="10"/>
        <v>415384.07634999999</v>
      </c>
      <c r="H644" s="2">
        <f t="shared" si="11"/>
        <v>0.23999999999068677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26242.369999999995</v>
      </c>
      <c r="D645" s="1">
        <f>'PR-RAS'!E652</f>
        <v>0</v>
      </c>
      <c r="E645" s="1">
        <v>0</v>
      </c>
      <c r="F645" s="1">
        <v>0</v>
      </c>
      <c r="G645" s="2">
        <f t="shared" si="10"/>
        <v>16900.086279999996</v>
      </c>
      <c r="H645" s="2">
        <f t="shared" si="11"/>
        <v>0.36999999999534339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59</v>
      </c>
      <c r="E647" s="1">
        <v>0</v>
      </c>
      <c r="F647" s="1">
        <v>0</v>
      </c>
      <c r="G647" s="2">
        <f t="shared" si="10"/>
        <v>121.44800000000001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59</v>
      </c>
      <c r="E649" s="1">
        <v>0</v>
      </c>
      <c r="F649" s="1">
        <v>0</v>
      </c>
      <c r="G649" s="2">
        <f t="shared" si="10"/>
        <v>108.864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1326875.8600000001</v>
      </c>
      <c r="D668" s="1">
        <f>'PR-RAS'!E675</f>
        <v>1798862.1440000001</v>
      </c>
      <c r="E668" s="1">
        <v>0</v>
      </c>
      <c r="F668" s="1">
        <v>0</v>
      </c>
      <c r="G668" s="2">
        <f t="shared" si="10"/>
        <v>3284708.2987160003</v>
      </c>
      <c r="H668" s="2">
        <f t="shared" si="11"/>
        <v>0.28399999998509884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25061.07</v>
      </c>
      <c r="D669" s="1">
        <f>'PR-RAS'!E676</f>
        <v>0</v>
      </c>
      <c r="E669" s="1">
        <v>0</v>
      </c>
      <c r="F669" s="1">
        <v>0</v>
      </c>
      <c r="G669" s="2">
        <f t="shared" si="10"/>
        <v>16740.794760000001</v>
      </c>
      <c r="H669" s="2">
        <f t="shared" si="11"/>
        <v>6.9999999999708962E-2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1276.92</v>
      </c>
      <c r="D670" s="1">
        <f>'PR-RAS'!E677</f>
        <v>1247.6600000000001</v>
      </c>
      <c r="E670" s="1">
        <v>0</v>
      </c>
      <c r="F670" s="1">
        <v>0</v>
      </c>
      <c r="G670" s="2">
        <f t="shared" si="10"/>
        <v>2523.6285600000001</v>
      </c>
      <c r="H670" s="2">
        <f t="shared" si="11"/>
        <v>0.41999999999984539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14018.22</v>
      </c>
      <c r="D687" s="1">
        <f>'PR-RAS'!E694</f>
        <v>0</v>
      </c>
      <c r="E687" s="1">
        <v>0</v>
      </c>
      <c r="F687" s="1">
        <v>0</v>
      </c>
      <c r="G687" s="2">
        <f t="shared" si="10"/>
        <v>9616.49892</v>
      </c>
      <c r="H687" s="2">
        <f t="shared" si="11"/>
        <v>0.21999999999934516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2611.46</v>
      </c>
      <c r="D689" s="1">
        <f>'PR-RAS'!E696</f>
        <v>20154.05</v>
      </c>
      <c r="E689" s="1">
        <v>0</v>
      </c>
      <c r="F689" s="1">
        <v>0</v>
      </c>
      <c r="G689" s="2">
        <f t="shared" si="10"/>
        <v>29528.657279999996</v>
      </c>
      <c r="H689" s="2">
        <f t="shared" si="11"/>
        <v>0.50999999999930878</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12331.54</v>
      </c>
      <c r="D703" s="1">
        <f>'PR-RAS'!E710</f>
        <v>12240</v>
      </c>
      <c r="E703" s="1">
        <v>0</v>
      </c>
      <c r="F703" s="1">
        <v>0</v>
      </c>
      <c r="G703" s="2">
        <f t="shared" si="10"/>
        <v>25841.701079999999</v>
      </c>
      <c r="H703" s="2">
        <f t="shared" si="11"/>
        <v>0.45999999999912689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1928.9</v>
      </c>
      <c r="D710" s="1">
        <f>'PR-RAS'!E717</f>
        <v>2317.56</v>
      </c>
      <c r="E710" s="1">
        <v>0</v>
      </c>
      <c r="F710" s="1">
        <v>0</v>
      </c>
      <c r="G710" s="2">
        <f t="shared" si="10"/>
        <v>4653.8901800000003</v>
      </c>
      <c r="H710" s="2">
        <f t="shared" si="11"/>
        <v>0.53999999999996362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44773.48</v>
      </c>
      <c r="D711" s="1">
        <f>'PR-RAS'!E718</f>
        <v>54299.74</v>
      </c>
      <c r="E711" s="1">
        <v>0</v>
      </c>
      <c r="F711" s="1">
        <v>0</v>
      </c>
      <c r="G711" s="2">
        <f t="shared" si="10"/>
        <v>108894.80159999999</v>
      </c>
      <c r="H711" s="2">
        <f t="shared" si="11"/>
        <v>0.74000000000523869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1933.01</v>
      </c>
      <c r="E713" s="1">
        <v>0</v>
      </c>
      <c r="F713" s="1">
        <v>0</v>
      </c>
      <c r="G713" s="2">
        <f t="shared" si="10"/>
        <v>2752.6062400000001</v>
      </c>
      <c r="H713" s="2">
        <f t="shared" si="11"/>
        <v>9.9999999999909051E-3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25528.25</v>
      </c>
      <c r="D715" s="1">
        <f>'PR-RAS'!E722</f>
        <v>39194.49</v>
      </c>
      <c r="E715" s="1">
        <v>0</v>
      </c>
      <c r="F715" s="1">
        <v>0</v>
      </c>
      <c r="G715" s="2">
        <f t="shared" si="10"/>
        <v>74196.902219999989</v>
      </c>
      <c r="H715" s="2">
        <f t="shared" si="11"/>
        <v>0.73999999999796273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1434299.99</v>
      </c>
      <c r="D984" s="6">
        <f>BILANCA!E6</f>
        <v>1620102.9300000002</v>
      </c>
      <c r="E984" s="6">
        <v>0</v>
      </c>
      <c r="F984" s="6">
        <v>0</v>
      </c>
      <c r="G984" s="7">
        <f t="shared" ref="G984:G1241" si="22">B984/1000*C984+B984/500*D984</f>
        <v>4674.5058500000005</v>
      </c>
      <c r="H984" s="7">
        <f t="shared" si="19"/>
        <v>7.9999999841675162E-2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1401111.59</v>
      </c>
      <c r="D985" s="1">
        <f>BILANCA!E7</f>
        <v>1429595.4200000002</v>
      </c>
      <c r="E985" s="1">
        <v>0</v>
      </c>
      <c r="F985" s="1">
        <v>0</v>
      </c>
      <c r="G985" s="2">
        <f t="shared" si="22"/>
        <v>8520.6048600000013</v>
      </c>
      <c r="H985" s="2">
        <f t="shared" si="19"/>
        <v>0.83000000007450581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1401111.59</v>
      </c>
      <c r="D990" s="1">
        <f>BILANCA!E12</f>
        <v>1429595.4200000002</v>
      </c>
      <c r="E990" s="1">
        <v>0</v>
      </c>
      <c r="F990" s="1">
        <v>0</v>
      </c>
      <c r="G990" s="2">
        <f t="shared" si="22"/>
        <v>29822.117010000002</v>
      </c>
      <c r="H990" s="2">
        <f t="shared" si="19"/>
        <v>0.83000000007450581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1322061.51</v>
      </c>
      <c r="D991" s="1">
        <f>BILANCA!E13</f>
        <v>1363187.4</v>
      </c>
      <c r="E991" s="1">
        <v>0</v>
      </c>
      <c r="F991" s="1">
        <v>0</v>
      </c>
      <c r="G991" s="2">
        <f t="shared" si="22"/>
        <v>32387.49048</v>
      </c>
      <c r="H991" s="2">
        <f t="shared" si="19"/>
        <v>0.88999999989755452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61115.78</v>
      </c>
      <c r="E992" s="1">
        <v>0</v>
      </c>
      <c r="F992" s="1">
        <v>0</v>
      </c>
      <c r="G992" s="2">
        <f t="shared" si="22"/>
        <v>1100.08404</v>
      </c>
      <c r="H992" s="2">
        <f t="shared" si="19"/>
        <v>0.22000000000116415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1626252.69</v>
      </c>
      <c r="D993" s="1">
        <f>BILANCA!E15</f>
        <v>1626252.69</v>
      </c>
      <c r="E993" s="1">
        <v>0</v>
      </c>
      <c r="F993" s="1">
        <v>0</v>
      </c>
      <c r="G993" s="2">
        <f t="shared" si="22"/>
        <v>48787.580699999999</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304191.18</v>
      </c>
      <c r="D996" s="1">
        <f>BILANCA!E18</f>
        <v>324181.07</v>
      </c>
      <c r="E996" s="1">
        <v>0</v>
      </c>
      <c r="F996" s="1">
        <v>0</v>
      </c>
      <c r="G996" s="2">
        <f t="shared" si="22"/>
        <v>12383.193159999999</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42921.75</v>
      </c>
      <c r="D997" s="1">
        <f>BILANCA!E19</f>
        <v>29867.369999999995</v>
      </c>
      <c r="E997" s="1">
        <v>0</v>
      </c>
      <c r="F997" s="1">
        <v>0</v>
      </c>
      <c r="G997" s="2">
        <f t="shared" si="22"/>
        <v>1437.1908599999997</v>
      </c>
      <c r="H997" s="2">
        <f t="shared" si="19"/>
        <v>0.61999999999534339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113409.04</v>
      </c>
      <c r="D998" s="1">
        <f>BILANCA!E20</f>
        <v>112926.18</v>
      </c>
      <c r="E998" s="1">
        <v>0</v>
      </c>
      <c r="F998" s="1">
        <v>0</v>
      </c>
      <c r="G998" s="2">
        <f t="shared" si="22"/>
        <v>5088.9209999999994</v>
      </c>
      <c r="H998" s="2">
        <f t="shared" si="19"/>
        <v>0.21999999998661224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5912.32</v>
      </c>
      <c r="D999" s="1">
        <f>BILANCA!E21</f>
        <v>5799.35</v>
      </c>
      <c r="E999" s="1">
        <v>0</v>
      </c>
      <c r="F999" s="1">
        <v>0</v>
      </c>
      <c r="G999" s="2">
        <f t="shared" si="22"/>
        <v>280.17632000000003</v>
      </c>
      <c r="H999" s="2">
        <f t="shared" si="19"/>
        <v>0.67000000000007276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17703.419999999998</v>
      </c>
      <c r="D1000" s="1">
        <f>BILANCA!E22</f>
        <v>20077.11</v>
      </c>
      <c r="E1000" s="1">
        <v>0</v>
      </c>
      <c r="F1000" s="1">
        <v>0</v>
      </c>
      <c r="G1000" s="2">
        <f t="shared" si="22"/>
        <v>983.57988</v>
      </c>
      <c r="H1000" s="2">
        <f t="shared" si="19"/>
        <v>0.52999999999883585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6032.1</v>
      </c>
      <c r="D1001" s="1">
        <f>BILANCA!E23</f>
        <v>6032.1</v>
      </c>
      <c r="E1001" s="1">
        <v>0</v>
      </c>
      <c r="F1001" s="1">
        <v>0</v>
      </c>
      <c r="G1001" s="2">
        <f t="shared" si="22"/>
        <v>325.73339999999996</v>
      </c>
      <c r="H1001" s="2">
        <f t="shared" si="19"/>
        <v>0.2000000000007276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2541.5300000000002</v>
      </c>
      <c r="D1002" s="1">
        <f>BILANCA!E24</f>
        <v>2541.5300000000002</v>
      </c>
      <c r="E1002" s="1">
        <v>0</v>
      </c>
      <c r="F1002" s="1">
        <v>0</v>
      </c>
      <c r="G1002" s="2">
        <f t="shared" si="22"/>
        <v>144.86721</v>
      </c>
      <c r="H1002" s="2">
        <f t="shared" si="19"/>
        <v>0.93999999999959982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15772.85</v>
      </c>
      <c r="D1003" s="1">
        <f>BILANCA!E25</f>
        <v>12473.74</v>
      </c>
      <c r="E1003" s="1">
        <v>0</v>
      </c>
      <c r="F1003" s="1">
        <v>0</v>
      </c>
      <c r="G1003" s="2">
        <f t="shared" si="22"/>
        <v>814.40660000000003</v>
      </c>
      <c r="H1003" s="2">
        <f t="shared" si="19"/>
        <v>0.40999999999985448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55556.1</v>
      </c>
      <c r="D1004" s="1">
        <f>BILANCA!E26</f>
        <v>55158.06</v>
      </c>
      <c r="E1004" s="1">
        <v>0</v>
      </c>
      <c r="F1004" s="1">
        <v>0</v>
      </c>
      <c r="G1004" s="2">
        <f t="shared" si="22"/>
        <v>3483.3166200000001</v>
      </c>
      <c r="H1004" s="2">
        <f t="shared" si="19"/>
        <v>0.1599999999962165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174005.61</v>
      </c>
      <c r="D1006" s="1">
        <f>BILANCA!E28</f>
        <v>185140.7</v>
      </c>
      <c r="E1006" s="1">
        <v>0</v>
      </c>
      <c r="F1006" s="1">
        <v>0</v>
      </c>
      <c r="G1006" s="2">
        <f t="shared" si="22"/>
        <v>12518.60123</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19345.37</v>
      </c>
      <c r="D1008" s="1">
        <f>BILANCA!E30</f>
        <v>19345.37</v>
      </c>
      <c r="E1008" s="1">
        <v>0</v>
      </c>
      <c r="F1008" s="1">
        <v>0</v>
      </c>
      <c r="G1008" s="2">
        <f t="shared" si="22"/>
        <v>1450.90275</v>
      </c>
      <c r="H1008" s="2">
        <f t="shared" si="19"/>
        <v>0.73999999999796273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19345.37</v>
      </c>
      <c r="D1012" s="1">
        <f>BILANCA!E34</f>
        <v>19345.37</v>
      </c>
      <c r="E1012" s="1">
        <v>0</v>
      </c>
      <c r="F1012" s="1">
        <v>0</v>
      </c>
      <c r="G1012" s="2">
        <f t="shared" si="22"/>
        <v>1683.0471899999998</v>
      </c>
      <c r="H1012" s="2">
        <f t="shared" si="19"/>
        <v>0.73999999999796273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35355.800000000003</v>
      </c>
      <c r="D1013" s="1">
        <f>BILANCA!E35</f>
        <v>36025.620000000003</v>
      </c>
      <c r="E1013" s="1">
        <v>0</v>
      </c>
      <c r="F1013" s="1">
        <v>0</v>
      </c>
      <c r="G1013" s="2">
        <f t="shared" si="22"/>
        <v>3222.2112000000002</v>
      </c>
      <c r="H1013" s="2">
        <f t="shared" si="19"/>
        <v>0.57999999999447027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35355.800000000003</v>
      </c>
      <c r="D1014" s="1">
        <f>BILANCA!E36</f>
        <v>36025.620000000003</v>
      </c>
      <c r="E1014" s="1">
        <v>0</v>
      </c>
      <c r="F1014" s="1">
        <v>0</v>
      </c>
      <c r="G1014" s="2">
        <f t="shared" si="22"/>
        <v>3329.6182399999998</v>
      </c>
      <c r="H1014" s="2">
        <f t="shared" si="19"/>
        <v>0.57999999999447027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772.53</v>
      </c>
      <c r="D1023" s="1">
        <f>BILANCA!E45</f>
        <v>515.03</v>
      </c>
      <c r="E1023" s="1">
        <v>0</v>
      </c>
      <c r="F1023" s="1">
        <v>0</v>
      </c>
      <c r="G1023" s="2">
        <f t="shared" si="22"/>
        <v>72.1036</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1030.03</v>
      </c>
      <c r="D1025" s="1">
        <f>BILANCA!E47</f>
        <v>1030.03</v>
      </c>
      <c r="E1025" s="1">
        <v>0</v>
      </c>
      <c r="F1025" s="1">
        <v>0</v>
      </c>
      <c r="G1025" s="2">
        <f t="shared" si="22"/>
        <v>129.78378000000001</v>
      </c>
      <c r="H1025" s="2">
        <f t="shared" si="19"/>
        <v>5.999999999994543E-2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257.5</v>
      </c>
      <c r="D1028" s="1">
        <f>BILANCA!E50</f>
        <v>515</v>
      </c>
      <c r="E1028" s="1">
        <v>0</v>
      </c>
      <c r="F1028" s="1">
        <v>0</v>
      </c>
      <c r="G1028" s="2">
        <f t="shared" si="22"/>
        <v>57.9375</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31566.98</v>
      </c>
      <c r="D1032" s="1">
        <f>BILANCA!E54</f>
        <v>30928.959999999999</v>
      </c>
      <c r="E1032" s="1">
        <v>0</v>
      </c>
      <c r="F1032" s="1">
        <v>0</v>
      </c>
      <c r="G1032" s="2">
        <f t="shared" si="22"/>
        <v>4577.8200999999999</v>
      </c>
      <c r="H1032" s="2">
        <f t="shared" si="19"/>
        <v>6.0000000001309672E-2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31566.98</v>
      </c>
      <c r="D1033" s="1">
        <f>BILANCA!E55</f>
        <v>30928.959999999999</v>
      </c>
      <c r="E1033" s="1">
        <v>0</v>
      </c>
      <c r="F1033" s="1">
        <v>0</v>
      </c>
      <c r="G1033" s="2">
        <f t="shared" si="22"/>
        <v>4671.2450000000008</v>
      </c>
      <c r="H1033" s="2">
        <f t="shared" si="19"/>
        <v>6.0000000001309672E-2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33188.399999999994</v>
      </c>
      <c r="D1046" s="1">
        <f>BILANCA!E68</f>
        <v>190507.50999999998</v>
      </c>
      <c r="E1046" s="1">
        <v>0</v>
      </c>
      <c r="F1046" s="1">
        <v>0</v>
      </c>
      <c r="G1046" s="2">
        <f t="shared" si="22"/>
        <v>26094.815459999998</v>
      </c>
      <c r="H1046" s="2">
        <f t="shared" si="19"/>
        <v>0.89000000001396984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26242.37</v>
      </c>
      <c r="D1047" s="1">
        <f>BILANCA!E69</f>
        <v>0</v>
      </c>
      <c r="E1047" s="1">
        <v>0</v>
      </c>
      <c r="F1047" s="1">
        <v>0</v>
      </c>
      <c r="G1047" s="2">
        <f t="shared" si="22"/>
        <v>1679.5116800000001</v>
      </c>
      <c r="H1047" s="2">
        <f t="shared" si="19"/>
        <v>0.36999999999898137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26242.37</v>
      </c>
      <c r="D1048" s="1">
        <f>BILANCA!E70</f>
        <v>0</v>
      </c>
      <c r="E1048" s="1">
        <v>0</v>
      </c>
      <c r="F1048" s="1">
        <v>0</v>
      </c>
      <c r="G1048" s="2">
        <f t="shared" si="22"/>
        <v>1705.75405</v>
      </c>
      <c r="H1048" s="2">
        <f t="shared" si="19"/>
        <v>0.36999999999898137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26242.37</v>
      </c>
      <c r="D1050" s="1">
        <f>BILANCA!E72</f>
        <v>0</v>
      </c>
      <c r="E1050" s="1">
        <v>0</v>
      </c>
      <c r="F1050" s="1">
        <v>0</v>
      </c>
      <c r="G1050" s="2">
        <f t="shared" si="22"/>
        <v>1758.2387900000001</v>
      </c>
      <c r="H1050" s="2">
        <f t="shared" si="19"/>
        <v>0.36999999999898137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6769.9</v>
      </c>
      <c r="D1056" s="1">
        <f>BILANCA!E78</f>
        <v>678.37</v>
      </c>
      <c r="E1056" s="1">
        <v>0</v>
      </c>
      <c r="F1056" s="1">
        <v>0</v>
      </c>
      <c r="G1056" s="2">
        <f t="shared" si="22"/>
        <v>593.24471999999992</v>
      </c>
      <c r="H1056" s="2">
        <f t="shared" si="19"/>
        <v>0.47000000000036835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6769.9</v>
      </c>
      <c r="D1064" s="1">
        <f>BILANCA!E86</f>
        <v>678.37</v>
      </c>
      <c r="E1064" s="1">
        <v>0</v>
      </c>
      <c r="F1064" s="1">
        <v>0</v>
      </c>
      <c r="G1064" s="2">
        <f t="shared" si="22"/>
        <v>658.25783999999999</v>
      </c>
      <c r="H1064" s="2">
        <f t="shared" si="19"/>
        <v>0.47000000000036835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176.13</v>
      </c>
      <c r="D1124" s="1">
        <f>BILANCA!E146</f>
        <v>24956.42</v>
      </c>
      <c r="E1124" s="1">
        <v>0</v>
      </c>
      <c r="F1124" s="1">
        <v>0</v>
      </c>
      <c r="G1124" s="2">
        <f t="shared" si="22"/>
        <v>7062.5447699999986</v>
      </c>
      <c r="H1124" s="2">
        <f t="shared" si="23"/>
        <v>0.54999999999824922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176.13</v>
      </c>
      <c r="D1138" s="1">
        <f>BILANCA!E160</f>
        <v>2826.6</v>
      </c>
      <c r="E1138" s="1">
        <v>0</v>
      </c>
      <c r="F1138" s="1">
        <v>0</v>
      </c>
      <c r="G1138" s="2">
        <f t="shared" si="22"/>
        <v>903.54615000000001</v>
      </c>
      <c r="H1138" s="2">
        <f t="shared" si="23"/>
        <v>0.5300000000000864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22129.82</v>
      </c>
      <c r="E1139" s="1">
        <v>0</v>
      </c>
      <c r="F1139" s="1">
        <v>0</v>
      </c>
      <c r="G1139" s="2">
        <f t="shared" si="22"/>
        <v>6904.5038400000003</v>
      </c>
      <c r="H1139" s="2">
        <f t="shared" si="23"/>
        <v>0.18000000000029104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5.17</v>
      </c>
      <c r="E1142" s="1">
        <v>0</v>
      </c>
      <c r="F1142" s="1">
        <v>0</v>
      </c>
      <c r="G1142" s="2">
        <f t="shared" si="22"/>
        <v>1.6440600000000001</v>
      </c>
      <c r="H1142" s="2">
        <f t="shared" si="23"/>
        <v>0.16999999999999993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5.17</v>
      </c>
      <c r="E1144" s="1">
        <v>0</v>
      </c>
      <c r="F1144" s="1">
        <v>0</v>
      </c>
      <c r="G1144" s="2">
        <f t="shared" si="22"/>
        <v>1.6647400000000001</v>
      </c>
      <c r="H1144" s="2">
        <f t="shared" si="23"/>
        <v>0.16999999999999993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164867.54999999999</v>
      </c>
      <c r="E1148" s="1">
        <v>0</v>
      </c>
      <c r="F1148" s="1">
        <v>0</v>
      </c>
      <c r="G1148" s="2">
        <f t="shared" si="22"/>
        <v>54406.291499999999</v>
      </c>
      <c r="H1148" s="2">
        <f t="shared" si="23"/>
        <v>0.45000000001164153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164867.54999999999</v>
      </c>
      <c r="E1151" s="1">
        <v>0</v>
      </c>
      <c r="F1151" s="1">
        <v>0</v>
      </c>
      <c r="G1151" s="2">
        <f t="shared" si="22"/>
        <v>55395.496800000001</v>
      </c>
      <c r="H1151" s="2">
        <f t="shared" si="23"/>
        <v>0.45000000001164153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1434299.9899999998</v>
      </c>
      <c r="D1152" s="1">
        <f>BILANCA!E175</f>
        <v>1620102.9300000002</v>
      </c>
      <c r="E1152" s="1">
        <v>0</v>
      </c>
      <c r="F1152" s="1">
        <v>0</v>
      </c>
      <c r="G1152" s="2">
        <f t="shared" si="22"/>
        <v>789991.48865000007</v>
      </c>
      <c r="H1152" s="2">
        <f t="shared" si="23"/>
        <v>8.0000000074505806E-2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10336.89</v>
      </c>
      <c r="D1153" s="1">
        <f>BILANCA!E176</f>
        <v>168961.08</v>
      </c>
      <c r="E1153" s="1">
        <v>0</v>
      </c>
      <c r="F1153" s="1">
        <v>0</v>
      </c>
      <c r="G1153" s="2">
        <f t="shared" si="22"/>
        <v>59204.038500000002</v>
      </c>
      <c r="H1153" s="2">
        <f t="shared" si="23"/>
        <v>0.18999999998777639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10336.89</v>
      </c>
      <c r="D1154" s="1">
        <f>BILANCA!E177</f>
        <v>168961.08</v>
      </c>
      <c r="E1154" s="1">
        <v>0</v>
      </c>
      <c r="F1154" s="1">
        <v>0</v>
      </c>
      <c r="G1154" s="2">
        <f t="shared" si="22"/>
        <v>59552.297549999996</v>
      </c>
      <c r="H1154" s="2">
        <f t="shared" si="23"/>
        <v>0.18999999998777639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1298.08</v>
      </c>
      <c r="D1155" s="1">
        <f>BILANCA!E178</f>
        <v>154543.88</v>
      </c>
      <c r="E1155" s="1">
        <v>0</v>
      </c>
      <c r="F1155" s="1">
        <v>0</v>
      </c>
      <c r="G1155" s="2">
        <f t="shared" si="22"/>
        <v>53386.364480000004</v>
      </c>
      <c r="H1155" s="2">
        <f t="shared" si="23"/>
        <v>0.19999999999527063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1808</v>
      </c>
      <c r="D1156" s="1">
        <f>BILANCA!E179</f>
        <v>13738.83</v>
      </c>
      <c r="E1156" s="1">
        <v>0</v>
      </c>
      <c r="F1156" s="1">
        <v>0</v>
      </c>
      <c r="G1156" s="2">
        <f t="shared" si="22"/>
        <v>5066.419179999999</v>
      </c>
      <c r="H1156" s="2">
        <f t="shared" si="23"/>
        <v>0.17000000000007276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7230.81</v>
      </c>
      <c r="D1165" s="1">
        <f>BILANCA!E188</f>
        <v>678.37</v>
      </c>
      <c r="E1165" s="1">
        <v>0</v>
      </c>
      <c r="F1165" s="1">
        <v>0</v>
      </c>
      <c r="G1165" s="2">
        <f t="shared" si="22"/>
        <v>1562.9341000000002</v>
      </c>
      <c r="H1165" s="2">
        <f t="shared" si="23"/>
        <v>0.55999999999960437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1423963.0999999999</v>
      </c>
      <c r="D1214" s="1">
        <f>BILANCA!E237</f>
        <v>1451141.85</v>
      </c>
      <c r="E1214" s="1">
        <v>0</v>
      </c>
      <c r="F1214" s="1">
        <v>0</v>
      </c>
      <c r="G1214" s="2">
        <f t="shared" si="22"/>
        <v>999363.01080000005</v>
      </c>
      <c r="H1214" s="2">
        <f t="shared" si="23"/>
        <v>0.24999999976716936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1416020.92</v>
      </c>
      <c r="D1215" s="1">
        <f>BILANCA!E238</f>
        <v>1434431.35</v>
      </c>
      <c r="E1215" s="1">
        <v>0</v>
      </c>
      <c r="F1215" s="1">
        <v>0</v>
      </c>
      <c r="G1215" s="2">
        <f t="shared" si="22"/>
        <v>994092.99984000006</v>
      </c>
      <c r="H1215" s="2">
        <f t="shared" si="23"/>
        <v>0.43000000016763806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1416020.92</v>
      </c>
      <c r="D1216" s="1">
        <f>BILANCA!E239</f>
        <v>1434431.35</v>
      </c>
      <c r="E1216" s="1">
        <v>0</v>
      </c>
      <c r="F1216" s="1">
        <v>0</v>
      </c>
      <c r="G1216" s="2">
        <f t="shared" si="22"/>
        <v>998377.88346000004</v>
      </c>
      <c r="H1216" s="2">
        <f t="shared" si="23"/>
        <v>0.43000000016763806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1416020.92</v>
      </c>
      <c r="D1217" s="1">
        <f>BILANCA!E240</f>
        <v>1434431.35</v>
      </c>
      <c r="E1217" s="1">
        <v>0</v>
      </c>
      <c r="F1217" s="1">
        <v>0</v>
      </c>
      <c r="G1217" s="2">
        <f t="shared" si="22"/>
        <v>1002662.7670800001</v>
      </c>
      <c r="H1217" s="2">
        <f t="shared" si="23"/>
        <v>0.43000000016763806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7760.88</v>
      </c>
      <c r="D1222" s="1">
        <f>BILANCA!E245</f>
        <v>13883.9</v>
      </c>
      <c r="E1222" s="1">
        <v>0</v>
      </c>
      <c r="F1222" s="1">
        <v>0</v>
      </c>
      <c r="G1222" s="2">
        <f t="shared" si="22"/>
        <v>8491.354519999999</v>
      </c>
      <c r="H1222" s="2">
        <f t="shared" si="23"/>
        <v>0.22000000000025466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7760.88</v>
      </c>
      <c r="D1223" s="1">
        <f>BILANCA!E246</f>
        <v>13883.9</v>
      </c>
      <c r="E1223" s="1">
        <v>0</v>
      </c>
      <c r="F1223" s="1">
        <v>0</v>
      </c>
      <c r="G1223" s="2">
        <f t="shared" si="22"/>
        <v>8526.8832000000002</v>
      </c>
      <c r="H1223" s="2">
        <f t="shared" si="23"/>
        <v>0.22000000000025466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7760.88</v>
      </c>
      <c r="D1224" s="1">
        <f>BILANCA!E247</f>
        <v>13883.9</v>
      </c>
      <c r="E1224" s="1">
        <v>0</v>
      </c>
      <c r="F1224" s="1">
        <v>0</v>
      </c>
      <c r="G1224" s="2">
        <f t="shared" si="22"/>
        <v>8562.4118799999997</v>
      </c>
      <c r="H1224" s="2">
        <f t="shared" si="23"/>
        <v>0.22000000000025466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181.3</v>
      </c>
      <c r="D1232" s="1">
        <f>BILANCA!E255</f>
        <v>2826.6</v>
      </c>
      <c r="E1232" s="1">
        <v>0</v>
      </c>
      <c r="F1232" s="1">
        <v>0</v>
      </c>
      <c r="G1232" s="2">
        <f t="shared" si="22"/>
        <v>1452.7905000000001</v>
      </c>
      <c r="H1232" s="2">
        <f t="shared" si="23"/>
        <v>0.70000000000010232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2384.6</v>
      </c>
      <c r="D1236" s="1">
        <f>BILANCA!E259</f>
        <v>0</v>
      </c>
      <c r="E1236" s="1">
        <v>0</v>
      </c>
      <c r="F1236" s="1">
        <v>0</v>
      </c>
      <c r="G1236" s="2">
        <f t="shared" si="22"/>
        <v>603.30380000000002</v>
      </c>
      <c r="H1236" s="2">
        <f t="shared" si="23"/>
        <v>0.40000000000009095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2384.6</v>
      </c>
      <c r="D1237" s="1">
        <f>BILANCA!E260</f>
        <v>0</v>
      </c>
      <c r="E1237" s="1">
        <v>0</v>
      </c>
      <c r="F1237" s="1">
        <v>0</v>
      </c>
      <c r="G1237" s="2">
        <f t="shared" si="22"/>
        <v>605.6884</v>
      </c>
      <c r="H1237" s="2">
        <f t="shared" si="23"/>
        <v>0.40000000000009095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176.13</v>
      </c>
      <c r="D1241" s="1">
        <f>BILANCA!E265</f>
        <v>24956.42</v>
      </c>
      <c r="E1241" s="1">
        <v>0</v>
      </c>
      <c r="F1241" s="1">
        <v>0</v>
      </c>
      <c r="G1241" s="2">
        <f t="shared" si="22"/>
        <v>12922.954259999999</v>
      </c>
      <c r="H1241" s="2">
        <f t="shared" si="23"/>
        <v>0.54999999999824922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5.17</v>
      </c>
      <c r="E1242" s="1">
        <v>0</v>
      </c>
      <c r="F1242" s="1">
        <v>0</v>
      </c>
      <c r="G1242" s="2">
        <f t="shared" ref="G1242:G1479" si="24">B1242/1000*C1242+B1242/500*D1242</f>
        <v>2.6780599999999999</v>
      </c>
      <c r="H1242" s="2">
        <f t="shared" si="23"/>
        <v>0.16999999999999993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6769.9</v>
      </c>
      <c r="D1244" s="1">
        <f>BILANCA!E268</f>
        <v>678.37</v>
      </c>
      <c r="E1244" s="1">
        <v>0</v>
      </c>
      <c r="F1244" s="1">
        <v>0</v>
      </c>
      <c r="G1244" s="2">
        <f t="shared" si="24"/>
        <v>2121.0530399999998</v>
      </c>
      <c r="H1244" s="2">
        <f t="shared" si="23"/>
        <v>0.47000000000036835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10336.89</v>
      </c>
      <c r="D1264" s="1">
        <f>BILANCA!E288</f>
        <v>168961.08</v>
      </c>
      <c r="E1264" s="1">
        <v>0</v>
      </c>
      <c r="F1264" s="1">
        <v>0</v>
      </c>
      <c r="G1264" s="2">
        <f t="shared" si="24"/>
        <v>97860.793050000007</v>
      </c>
      <c r="H1264" s="2">
        <f t="shared" si="23"/>
        <v>0.18999999998777639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7230.81</v>
      </c>
      <c r="D1278" s="1">
        <f>BILANCA!E302</f>
        <v>678.37</v>
      </c>
      <c r="E1278" s="1">
        <v>0</v>
      </c>
      <c r="F1278" s="1">
        <v>0</v>
      </c>
      <c r="G1278" s="2">
        <f t="shared" si="24"/>
        <v>2533.3272499999998</v>
      </c>
      <c r="H1278" s="2">
        <f t="shared" si="23"/>
        <v>0.55999999999960437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1598795.39</v>
      </c>
      <c r="D1408" s="1">
        <f>'RAS-funkcijski'!E114</f>
        <v>2036916.34</v>
      </c>
      <c r="E1408" s="1">
        <v>0</v>
      </c>
      <c r="F1408" s="1">
        <v>0</v>
      </c>
      <c r="G1408" s="2">
        <f t="shared" si="24"/>
        <v>623989.08770000003</v>
      </c>
      <c r="H1408" s="2">
        <f t="shared" si="27"/>
        <v>0.72999999998137355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1598795.39</v>
      </c>
      <c r="D1412" s="1">
        <f>'RAS-funkcijski'!E118</f>
        <v>2036916.34</v>
      </c>
      <c r="E1412" s="1">
        <v>0</v>
      </c>
      <c r="F1412" s="1">
        <v>0</v>
      </c>
      <c r="G1412" s="2">
        <f t="shared" si="24"/>
        <v>646679.59998000006</v>
      </c>
      <c r="H1412" s="2">
        <f t="shared" si="27"/>
        <v>0.72999999998137355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1598795.39</v>
      </c>
      <c r="D1413" s="1">
        <f>'RAS-funkcijski'!E119</f>
        <v>2036916.34</v>
      </c>
      <c r="E1413" s="1">
        <v>0</v>
      </c>
      <c r="F1413" s="1">
        <v>0</v>
      </c>
      <c r="G1413" s="2">
        <f t="shared" si="24"/>
        <v>652352.22805000003</v>
      </c>
      <c r="H1413" s="2">
        <f t="shared" si="27"/>
        <v>0.72999999998137355</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1598795.39</v>
      </c>
      <c r="D1435" s="13">
        <f>'RAS-funkcijski'!E141</f>
        <v>2036916.34</v>
      </c>
      <c r="E1435" s="13">
        <v>0</v>
      </c>
      <c r="F1435" s="13">
        <v>0</v>
      </c>
      <c r="G1435" s="14">
        <f t="shared" si="24"/>
        <v>777150.04559000011</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10336.89</v>
      </c>
      <c r="D1480" s="6"/>
      <c r="E1480" s="6">
        <v>0</v>
      </c>
      <c r="F1480" s="6">
        <v>0</v>
      </c>
      <c r="G1480" s="7">
        <f t="shared" ref="G1480:G1580" si="34">B1480/1000*C1480</f>
        <v>10.33689</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168961.08</v>
      </c>
      <c r="D1481" s="1">
        <v>0</v>
      </c>
      <c r="E1481" s="1">
        <v>0</v>
      </c>
      <c r="F1481" s="1">
        <v>0</v>
      </c>
      <c r="G1481" s="2">
        <f t="shared" si="34"/>
        <v>337.92215999999996</v>
      </c>
      <c r="H1481" s="2">
        <f t="shared" si="35"/>
        <v>7.9999999987194315E-2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168961.08</v>
      </c>
      <c r="D1483" s="1">
        <v>0</v>
      </c>
      <c r="E1483" s="1">
        <v>0</v>
      </c>
      <c r="F1483" s="1">
        <v>0</v>
      </c>
      <c r="G1483" s="2">
        <f t="shared" si="34"/>
        <v>675.84431999999993</v>
      </c>
      <c r="H1483" s="2">
        <f t="shared" si="35"/>
        <v>7.9999999987194315E-2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154543.88</v>
      </c>
      <c r="D1484" s="1">
        <v>0</v>
      </c>
      <c r="E1484" s="1">
        <v>0</v>
      </c>
      <c r="F1484" s="1">
        <v>0</v>
      </c>
      <c r="G1484" s="2">
        <f t="shared" si="34"/>
        <v>772.71940000000006</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13738.83</v>
      </c>
      <c r="D1485" s="1">
        <v>0</v>
      </c>
      <c r="E1485" s="1">
        <v>0</v>
      </c>
      <c r="F1485" s="1">
        <v>0</v>
      </c>
      <c r="G1485" s="2">
        <f t="shared" si="34"/>
        <v>82.432980000000001</v>
      </c>
      <c r="H1485" s="2">
        <f t="shared" si="35"/>
        <v>0.17000000000007276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678.37</v>
      </c>
      <c r="D1491" s="1">
        <v>0</v>
      </c>
      <c r="E1491" s="1">
        <v>0</v>
      </c>
      <c r="F1491" s="1">
        <v>0</v>
      </c>
      <c r="G1491" s="2">
        <f t="shared" si="34"/>
        <v>8.1404399999999999</v>
      </c>
      <c r="H1491" s="2">
        <f t="shared" si="35"/>
        <v>0.37000000000000455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10336.89</v>
      </c>
      <c r="D1499" s="1">
        <v>0</v>
      </c>
      <c r="E1499" s="1">
        <v>0</v>
      </c>
      <c r="F1499" s="1">
        <v>0</v>
      </c>
      <c r="G1499" s="2">
        <f t="shared" si="34"/>
        <v>206.73779999999999</v>
      </c>
      <c r="H1499" s="2">
        <f t="shared" si="35"/>
        <v>0.11000000000058208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10336.89</v>
      </c>
      <c r="D1500" s="1">
        <v>0</v>
      </c>
      <c r="E1500" s="1">
        <v>0</v>
      </c>
      <c r="F1500" s="1">
        <v>0</v>
      </c>
      <c r="G1500" s="2">
        <f t="shared" si="34"/>
        <v>217.07469</v>
      </c>
      <c r="H1500" s="2">
        <f t="shared" si="35"/>
        <v>0.11000000000058208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168961.07999999996</v>
      </c>
      <c r="D1517" s="1">
        <v>0</v>
      </c>
      <c r="E1517" s="1">
        <v>0</v>
      </c>
      <c r="F1517" s="1">
        <v>0</v>
      </c>
      <c r="G1517" s="2">
        <f t="shared" si="34"/>
        <v>6420.5210399999978</v>
      </c>
      <c r="H1517" s="2">
        <f t="shared" si="35"/>
        <v>7.9999999958090484E-2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168961.08</v>
      </c>
      <c r="D1518" s="1">
        <v>0</v>
      </c>
      <c r="E1518" s="1">
        <v>0</v>
      </c>
      <c r="F1518" s="1">
        <v>0</v>
      </c>
      <c r="G1518" s="2">
        <f t="shared" si="34"/>
        <v>6589.4821199999997</v>
      </c>
      <c r="H1518" s="2">
        <f t="shared" si="35"/>
        <v>7.9999999987194315E-2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168961.08</v>
      </c>
      <c r="D1519" s="1">
        <v>0</v>
      </c>
      <c r="E1519" s="1">
        <v>0</v>
      </c>
      <c r="F1519" s="1">
        <v>0</v>
      </c>
      <c r="G1519" s="2">
        <f t="shared" si="34"/>
        <v>6758.4431999999997</v>
      </c>
      <c r="H1519" s="2">
        <f t="shared" si="35"/>
        <v>7.9999999987194315E-2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168961.08</v>
      </c>
      <c r="D1520" s="1">
        <v>0</v>
      </c>
      <c r="E1520" s="1">
        <v>0</v>
      </c>
      <c r="F1520" s="1">
        <v>0</v>
      </c>
      <c r="G1520" s="2">
        <f t="shared" si="34"/>
        <v>6927.4042799999997</v>
      </c>
      <c r="H1520" s="2">
        <f t="shared" si="35"/>
        <v>7.9999999987194315E-2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18049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1578642.03</v>
      </c>
      <c r="I16" s="170">
        <f>'PR-RAS'!E6</f>
        <v>2012836.95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1528198.99</v>
      </c>
      <c r="I17" s="170">
        <f>'PR-RAS'!E151</f>
        <v>1967817.71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7760.8800000002157</v>
      </c>
      <c r="I18" s="170">
        <f>'PR-RAS'!E645</f>
        <v>13883.900000000103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1401111.59</v>
      </c>
      <c r="I20" s="173">
        <f>BILANCA!E7</f>
        <v>1429595.4200000002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33188.399999999994</v>
      </c>
      <c r="I21" s="175">
        <f>BILANCA!E68</f>
        <v>190507.50999999998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10336.89</v>
      </c>
      <c r="I22" s="175">
        <f>BILANCA!E176</f>
        <v>168961.08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1423963.0999999999</v>
      </c>
      <c r="I23" s="177">
        <f>BILANCA!E237</f>
        <v>1451141.85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1598795.39</v>
      </c>
      <c r="I27" s="175">
        <f>'RAS-funkcijski'!E114</f>
        <v>2036916.34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1598795.39</v>
      </c>
      <c r="I28" s="179">
        <f>'RAS-funkcijski'!E141</f>
        <v>2036916.34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10336.89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168961.07999999996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168961.08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1578642.03</v>
      </c>
      <c r="E6" s="51">
        <f>E7+E44+E50+E82+E106+E124+E133+E139</f>
        <v>2012836.95</v>
      </c>
      <c r="F6" s="52">
        <f t="shared" ref="F6:F131" si="0">IF(D6&lt;&gt;0,IF(E6/D6&gt;=100,"&gt;&gt;100",E6/D6*100),"-")</f>
        <v>127.50433041491995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1369843.5299999998</v>
      </c>
      <c r="E50" s="51">
        <f>E51+E54+E59+E62+E65+E68+E71+E74+E77</f>
        <v>1820263.8499999999</v>
      </c>
      <c r="F50" s="52">
        <f t="shared" si="0"/>
        <v>132.88115103189926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1353213.8499999999</v>
      </c>
      <c r="E68" s="51">
        <f t="shared" si="15"/>
        <v>1800109.7999999998</v>
      </c>
      <c r="F68" s="52">
        <f t="shared" si="0"/>
        <v>133.02478392458073</v>
      </c>
    </row>
    <row r="69" spans="1:6" ht="12.75" customHeight="1" x14ac:dyDescent="0.2">
      <c r="A69" s="53" t="s">
        <v>184</v>
      </c>
      <c r="B69" s="85" t="s">
        <v>185</v>
      </c>
      <c r="C69" s="50" t="s">
        <v>184</v>
      </c>
      <c r="D69" s="242">
        <v>1351936.93</v>
      </c>
      <c r="E69" s="242">
        <v>1798862.14</v>
      </c>
      <c r="F69" s="52">
        <f t="shared" si="0"/>
        <v>133.05814051547509</v>
      </c>
    </row>
    <row r="70" spans="1:6" ht="24" x14ac:dyDescent="0.2">
      <c r="A70" s="53" t="s">
        <v>186</v>
      </c>
      <c r="B70" s="85" t="s">
        <v>187</v>
      </c>
      <c r="C70" s="50" t="s">
        <v>186</v>
      </c>
      <c r="D70" s="242">
        <v>1276.92</v>
      </c>
      <c r="E70" s="242">
        <v>1247.6600000000001</v>
      </c>
      <c r="F70" s="52">
        <f t="shared" si="0"/>
        <v>97.708548695298063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16629.68</v>
      </c>
      <c r="E74" s="51">
        <f t="shared" si="17"/>
        <v>20154.05</v>
      </c>
      <c r="F74" s="52">
        <f t="shared" si="0"/>
        <v>121.19325206498259</v>
      </c>
    </row>
    <row r="75" spans="1:6" ht="12.75" customHeight="1" x14ac:dyDescent="0.2">
      <c r="A75" s="53" t="s">
        <v>196</v>
      </c>
      <c r="B75" s="85" t="s">
        <v>197</v>
      </c>
      <c r="C75" s="50" t="s">
        <v>196</v>
      </c>
      <c r="D75" s="242">
        <v>16629.68</v>
      </c>
      <c r="E75" s="242">
        <v>20154.05</v>
      </c>
      <c r="F75" s="52">
        <f t="shared" si="0"/>
        <v>121.19325206498259</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22.16</v>
      </c>
      <c r="E82" s="51">
        <f t="shared" si="19"/>
        <v>11.05</v>
      </c>
      <c r="F82" s="52">
        <f t="shared" si="0"/>
        <v>49.864620938628164</v>
      </c>
    </row>
    <row r="83" spans="1:6" ht="12.75" customHeight="1" x14ac:dyDescent="0.2">
      <c r="A83" s="53">
        <v>641</v>
      </c>
      <c r="B83" s="85" t="s">
        <v>212</v>
      </c>
      <c r="C83" s="50" t="s">
        <v>213</v>
      </c>
      <c r="D83" s="51">
        <f t="shared" ref="D83:E83" si="20">SUM(D84:D90)</f>
        <v>22.16</v>
      </c>
      <c r="E83" s="51">
        <f t="shared" si="20"/>
        <v>11.05</v>
      </c>
      <c r="F83" s="52">
        <f t="shared" si="0"/>
        <v>49.864620938628164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22.16</v>
      </c>
      <c r="E85" s="242">
        <v>11.05</v>
      </c>
      <c r="F85" s="52">
        <f t="shared" si="0"/>
        <v>49.864620938628164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12331.54</v>
      </c>
      <c r="E106" s="51">
        <f t="shared" si="23"/>
        <v>12599.85</v>
      </c>
      <c r="F106" s="52">
        <f t="shared" si="0"/>
        <v>102.17580285998342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12331.54</v>
      </c>
      <c r="E112" s="51">
        <f t="shared" si="25"/>
        <v>12599.85</v>
      </c>
      <c r="F112" s="52">
        <f t="shared" si="0"/>
        <v>102.17580285998342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12331.54</v>
      </c>
      <c r="E117" s="242">
        <v>12599.85</v>
      </c>
      <c r="F117" s="52">
        <f t="shared" si="0"/>
        <v>102.17580285998342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17183.84</v>
      </c>
      <c r="E124" s="51">
        <f t="shared" si="27"/>
        <v>13817.57</v>
      </c>
      <c r="F124" s="52">
        <f t="shared" si="0"/>
        <v>80.410257544297423</v>
      </c>
    </row>
    <row r="125" spans="1:6" ht="12.75" customHeight="1" x14ac:dyDescent="0.2">
      <c r="A125" s="53">
        <v>661</v>
      </c>
      <c r="B125" s="86" t="s">
        <v>296</v>
      </c>
      <c r="C125" s="50" t="s">
        <v>297</v>
      </c>
      <c r="D125" s="51">
        <f t="shared" ref="D125:E125" si="28">SUM(D126:D127)</f>
        <v>14019.24</v>
      </c>
      <c r="E125" s="51">
        <f t="shared" si="28"/>
        <v>10714.57</v>
      </c>
      <c r="F125" s="52">
        <f t="shared" si="0"/>
        <v>76.427609485250272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14019.24</v>
      </c>
      <c r="E127" s="242">
        <v>10714.57</v>
      </c>
      <c r="F127" s="52">
        <f t="shared" si="0"/>
        <v>76.427609485250272</v>
      </c>
    </row>
    <row r="128" spans="1:6" ht="24" x14ac:dyDescent="0.2">
      <c r="A128" s="53">
        <v>663</v>
      </c>
      <c r="B128" s="231" t="s">
        <v>302</v>
      </c>
      <c r="C128" s="50" t="s">
        <v>303</v>
      </c>
      <c r="D128" s="51">
        <f t="shared" ref="D128:E128" si="29">SUM(D129:D132)</f>
        <v>3164.6</v>
      </c>
      <c r="E128" s="51">
        <f t="shared" si="29"/>
        <v>3103</v>
      </c>
      <c r="F128" s="52">
        <f t="shared" si="0"/>
        <v>98.053466472855973</v>
      </c>
    </row>
    <row r="129" spans="1:6" ht="12.75" customHeight="1" x14ac:dyDescent="0.2">
      <c r="A129" s="53">
        <v>6631</v>
      </c>
      <c r="B129" s="86" t="s">
        <v>304</v>
      </c>
      <c r="C129" s="50" t="s">
        <v>305</v>
      </c>
      <c r="D129" s="242">
        <v>3164.6</v>
      </c>
      <c r="E129" s="242">
        <v>3103</v>
      </c>
      <c r="F129" s="52">
        <f t="shared" si="0"/>
        <v>98.053466472855973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178389.59</v>
      </c>
      <c r="E133" s="51">
        <f t="shared" si="30"/>
        <v>165806.19</v>
      </c>
      <c r="F133" s="52">
        <f t="shared" ref="F133:F223" si="31">IF(D133&lt;&gt;0,IF(E133/D133&gt;=100,"&gt;&gt;100",E133/D133*100),"-")</f>
        <v>92.946113055139605</v>
      </c>
    </row>
    <row r="134" spans="1:6" ht="24" x14ac:dyDescent="0.2">
      <c r="A134" s="53">
        <v>671</v>
      </c>
      <c r="B134" s="232" t="s">
        <v>314</v>
      </c>
      <c r="C134" s="50" t="s">
        <v>315</v>
      </c>
      <c r="D134" s="51">
        <f t="shared" ref="D134:E134" si="32">SUM(D135:D137)</f>
        <v>178389.59</v>
      </c>
      <c r="E134" s="51">
        <f t="shared" si="32"/>
        <v>165806.19</v>
      </c>
      <c r="F134" s="52">
        <f t="shared" si="31"/>
        <v>92.946113055139605</v>
      </c>
    </row>
    <row r="135" spans="1:6" ht="12.75" customHeight="1" x14ac:dyDescent="0.2">
      <c r="A135" s="53">
        <v>6711</v>
      </c>
      <c r="B135" s="85" t="s">
        <v>316</v>
      </c>
      <c r="C135" s="50" t="s">
        <v>317</v>
      </c>
      <c r="D135" s="242">
        <v>178389.59</v>
      </c>
      <c r="E135" s="242">
        <v>165806.19</v>
      </c>
      <c r="F135" s="52">
        <f t="shared" si="31"/>
        <v>92.946113055139605</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871.37</v>
      </c>
      <c r="E139" s="51">
        <f t="shared" si="33"/>
        <v>338.44</v>
      </c>
      <c r="F139" s="52">
        <f t="shared" si="31"/>
        <v>38.839987605724318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871.37</v>
      </c>
      <c r="E150" s="242">
        <v>338.44</v>
      </c>
      <c r="F150" s="52">
        <f t="shared" si="31"/>
        <v>38.839987605724318</v>
      </c>
    </row>
    <row r="151" spans="1:6" ht="12.75" customHeight="1" x14ac:dyDescent="0.2">
      <c r="A151" s="53">
        <v>3</v>
      </c>
      <c r="B151" s="85" t="s">
        <v>348</v>
      </c>
      <c r="C151" s="50" t="s">
        <v>56</v>
      </c>
      <c r="D151" s="51">
        <f t="shared" ref="D151:E151" si="35">D152+D163+D196+D215+D224+D252+D263</f>
        <v>1528198.99</v>
      </c>
      <c r="E151" s="51">
        <f t="shared" si="35"/>
        <v>1967817.71</v>
      </c>
      <c r="F151" s="52">
        <f t="shared" si="31"/>
        <v>128.76711232481577</v>
      </c>
    </row>
    <row r="152" spans="1:6" ht="12.75" customHeight="1" x14ac:dyDescent="0.2">
      <c r="A152" s="53">
        <v>31</v>
      </c>
      <c r="B152" s="85" t="s">
        <v>349</v>
      </c>
      <c r="C152" s="50" t="s">
        <v>35</v>
      </c>
      <c r="D152" s="51">
        <f t="shared" ref="D152:E152" si="36">D153+D158+D159</f>
        <v>1341508.92</v>
      </c>
      <c r="E152" s="51">
        <f t="shared" si="36"/>
        <v>1758372.34</v>
      </c>
      <c r="F152" s="52">
        <f t="shared" si="31"/>
        <v>131.07421902196521</v>
      </c>
    </row>
    <row r="153" spans="1:6" ht="12.75" customHeight="1" x14ac:dyDescent="0.2">
      <c r="A153" s="53">
        <v>311</v>
      </c>
      <c r="B153" s="85" t="s">
        <v>350</v>
      </c>
      <c r="C153" s="50" t="s">
        <v>351</v>
      </c>
      <c r="D153" s="51">
        <f t="shared" ref="D153:E153" si="37">SUM(D154:D157)</f>
        <v>1121727.69</v>
      </c>
      <c r="E153" s="51">
        <f t="shared" si="37"/>
        <v>1185391.6000000001</v>
      </c>
      <c r="F153" s="52">
        <f t="shared" si="31"/>
        <v>105.67552272869365</v>
      </c>
    </row>
    <row r="154" spans="1:6" ht="12.75" customHeight="1" x14ac:dyDescent="0.2">
      <c r="A154" s="53">
        <v>3111</v>
      </c>
      <c r="B154" s="85" t="s">
        <v>352</v>
      </c>
      <c r="C154" s="50" t="s">
        <v>353</v>
      </c>
      <c r="D154" s="242">
        <v>1090245.97</v>
      </c>
      <c r="E154" s="242">
        <v>1129436.95</v>
      </c>
      <c r="F154" s="52">
        <f t="shared" si="31"/>
        <v>103.59469157221466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31481.72</v>
      </c>
      <c r="E156" s="242">
        <v>55262.34</v>
      </c>
      <c r="F156" s="52">
        <f t="shared" si="31"/>
        <v>175.53786768956715</v>
      </c>
    </row>
    <row r="157" spans="1:6" ht="12.75" customHeight="1" x14ac:dyDescent="0.2">
      <c r="A157" s="53">
        <v>3114</v>
      </c>
      <c r="B157" s="85" t="s">
        <v>358</v>
      </c>
      <c r="C157" s="50" t="s">
        <v>359</v>
      </c>
      <c r="D157" s="242">
        <v>0</v>
      </c>
      <c r="E157" s="242">
        <v>692.31</v>
      </c>
      <c r="F157" s="52" t="str">
        <f t="shared" si="31"/>
        <v>-</v>
      </c>
    </row>
    <row r="158" spans="1:6" ht="12.75" customHeight="1" x14ac:dyDescent="0.2">
      <c r="A158" s="53">
        <v>312</v>
      </c>
      <c r="B158" s="85" t="s">
        <v>360</v>
      </c>
      <c r="C158" s="50" t="s">
        <v>361</v>
      </c>
      <c r="D158" s="242">
        <v>53577.01</v>
      </c>
      <c r="E158" s="242">
        <v>60011.53</v>
      </c>
      <c r="F158" s="52">
        <f t="shared" si="31"/>
        <v>112.00985273347655</v>
      </c>
    </row>
    <row r="159" spans="1:6" ht="12.75" customHeight="1" x14ac:dyDescent="0.2">
      <c r="A159" s="53">
        <v>313</v>
      </c>
      <c r="B159" s="85" t="s">
        <v>362</v>
      </c>
      <c r="C159" s="50" t="s">
        <v>363</v>
      </c>
      <c r="D159" s="51">
        <f t="shared" ref="D159:E159" si="38">SUM(D160:D162)</f>
        <v>166204.22</v>
      </c>
      <c r="E159" s="51">
        <f t="shared" si="38"/>
        <v>512969.20999999996</v>
      </c>
      <c r="F159" s="52">
        <f t="shared" si="31"/>
        <v>308.63789740116101</v>
      </c>
    </row>
    <row r="160" spans="1:6" ht="12.75" customHeight="1" x14ac:dyDescent="0.2">
      <c r="A160" s="53">
        <v>3131</v>
      </c>
      <c r="B160" s="85" t="s">
        <v>142</v>
      </c>
      <c r="C160" s="50" t="s">
        <v>364</v>
      </c>
      <c r="D160" s="242">
        <v>77.19</v>
      </c>
      <c r="E160" s="242">
        <v>288166.3</v>
      </c>
      <c r="F160" s="52" t="str">
        <f t="shared" si="31"/>
        <v>&gt;&gt;100</v>
      </c>
    </row>
    <row r="161" spans="1:6" ht="12.75" customHeight="1" x14ac:dyDescent="0.2">
      <c r="A161" s="53">
        <v>3132</v>
      </c>
      <c r="B161" s="85" t="s">
        <v>365</v>
      </c>
      <c r="C161" s="50" t="s">
        <v>366</v>
      </c>
      <c r="D161" s="242">
        <v>166120.47</v>
      </c>
      <c r="E161" s="242">
        <v>224802.91</v>
      </c>
      <c r="F161" s="52">
        <f t="shared" si="31"/>
        <v>135.32523114099064</v>
      </c>
    </row>
    <row r="162" spans="1:6" ht="12.75" customHeight="1" x14ac:dyDescent="0.2">
      <c r="A162" s="53">
        <v>3133</v>
      </c>
      <c r="B162" s="85" t="s">
        <v>367</v>
      </c>
      <c r="C162" s="50" t="s">
        <v>368</v>
      </c>
      <c r="D162" s="242">
        <v>6.56</v>
      </c>
      <c r="E162" s="242">
        <v>0</v>
      </c>
      <c r="F162" s="52">
        <f t="shared" si="31"/>
        <v>0</v>
      </c>
    </row>
    <row r="163" spans="1:6" ht="12.75" customHeight="1" x14ac:dyDescent="0.2">
      <c r="A163" s="53">
        <v>32</v>
      </c>
      <c r="B163" s="85" t="s">
        <v>369</v>
      </c>
      <c r="C163" s="50" t="s">
        <v>370</v>
      </c>
      <c r="D163" s="51">
        <f t="shared" ref="D163:E163" si="39">D164+D169+D177+D187+D188</f>
        <v>184157.78999999998</v>
      </c>
      <c r="E163" s="51">
        <f t="shared" si="39"/>
        <v>207078.9</v>
      </c>
      <c r="F163" s="52">
        <f t="shared" si="31"/>
        <v>112.44645149140855</v>
      </c>
    </row>
    <row r="164" spans="1:6" ht="12.75" customHeight="1" x14ac:dyDescent="0.2">
      <c r="A164" s="53">
        <v>321</v>
      </c>
      <c r="B164" s="85" t="s">
        <v>371</v>
      </c>
      <c r="C164" s="50" t="s">
        <v>372</v>
      </c>
      <c r="D164" s="51">
        <f t="shared" ref="D164:E164" si="40">SUM(D165:D168)</f>
        <v>59668.22</v>
      </c>
      <c r="E164" s="51">
        <f t="shared" si="40"/>
        <v>78801.08</v>
      </c>
      <c r="F164" s="52">
        <f t="shared" si="31"/>
        <v>132.06541103455072</v>
      </c>
    </row>
    <row r="165" spans="1:6" ht="12.75" customHeight="1" x14ac:dyDescent="0.2">
      <c r="A165" s="53">
        <v>3211</v>
      </c>
      <c r="B165" s="85" t="s">
        <v>373</v>
      </c>
      <c r="C165" s="50" t="s">
        <v>374</v>
      </c>
      <c r="D165" s="242">
        <v>14663.38</v>
      </c>
      <c r="E165" s="242">
        <v>13575.34</v>
      </c>
      <c r="F165" s="52">
        <f t="shared" si="31"/>
        <v>92.579882673708241</v>
      </c>
    </row>
    <row r="166" spans="1:6" ht="12.75" customHeight="1" x14ac:dyDescent="0.2">
      <c r="A166" s="53">
        <v>3212</v>
      </c>
      <c r="B166" s="85" t="s">
        <v>375</v>
      </c>
      <c r="C166" s="50" t="s">
        <v>376</v>
      </c>
      <c r="D166" s="242">
        <v>44773.48</v>
      </c>
      <c r="E166" s="242">
        <v>54299.74</v>
      </c>
      <c r="F166" s="52">
        <f t="shared" si="31"/>
        <v>121.27656818277246</v>
      </c>
    </row>
    <row r="167" spans="1:6" ht="12.75" customHeight="1" x14ac:dyDescent="0.2">
      <c r="A167" s="53">
        <v>3213</v>
      </c>
      <c r="B167" s="85" t="s">
        <v>377</v>
      </c>
      <c r="C167" s="50" t="s">
        <v>378</v>
      </c>
      <c r="D167" s="242">
        <v>231.36</v>
      </c>
      <c r="E167" s="242">
        <v>3190</v>
      </c>
      <c r="F167" s="52">
        <f t="shared" si="31"/>
        <v>1378.8035961272476</v>
      </c>
    </row>
    <row r="168" spans="1:6" ht="12.75" customHeight="1" x14ac:dyDescent="0.2">
      <c r="A168" s="53">
        <v>3214</v>
      </c>
      <c r="B168" s="85" t="s">
        <v>379</v>
      </c>
      <c r="C168" s="50" t="s">
        <v>380</v>
      </c>
      <c r="D168" s="242">
        <v>0</v>
      </c>
      <c r="E168" s="242">
        <v>7736</v>
      </c>
      <c r="F168" s="52" t="str">
        <f t="shared" si="31"/>
        <v>-</v>
      </c>
    </row>
    <row r="169" spans="1:6" ht="12.75" customHeight="1" x14ac:dyDescent="0.2">
      <c r="A169" s="53">
        <v>322</v>
      </c>
      <c r="B169" s="85" t="s">
        <v>381</v>
      </c>
      <c r="C169" s="50" t="s">
        <v>382</v>
      </c>
      <c r="D169" s="51">
        <f t="shared" ref="D169:E169" si="41">SUM(D170:D176)</f>
        <v>61302.840000000004</v>
      </c>
      <c r="E169" s="51">
        <f t="shared" si="41"/>
        <v>52910.86</v>
      </c>
      <c r="F169" s="52">
        <f t="shared" si="31"/>
        <v>86.31061790938233</v>
      </c>
    </row>
    <row r="170" spans="1:6" ht="12.75" customHeight="1" x14ac:dyDescent="0.2">
      <c r="A170" s="53">
        <v>3221</v>
      </c>
      <c r="B170" s="85" t="s">
        <v>383</v>
      </c>
      <c r="C170" s="50" t="s">
        <v>384</v>
      </c>
      <c r="D170" s="242">
        <v>14084.88</v>
      </c>
      <c r="E170" s="242">
        <v>12340.33</v>
      </c>
      <c r="F170" s="52">
        <f t="shared" si="31"/>
        <v>87.614022980671479</v>
      </c>
    </row>
    <row r="171" spans="1:6" ht="12.75" customHeight="1" x14ac:dyDescent="0.2">
      <c r="A171" s="53">
        <v>3222</v>
      </c>
      <c r="B171" s="85" t="s">
        <v>385</v>
      </c>
      <c r="C171" s="50" t="s">
        <v>386</v>
      </c>
      <c r="D171" s="242">
        <v>3031.63</v>
      </c>
      <c r="E171" s="242">
        <v>2448.77</v>
      </c>
      <c r="F171" s="52">
        <f t="shared" si="31"/>
        <v>80.77403904830075</v>
      </c>
    </row>
    <row r="172" spans="1:6" ht="12.75" customHeight="1" x14ac:dyDescent="0.2">
      <c r="A172" s="53">
        <v>3223</v>
      </c>
      <c r="B172" s="85" t="s">
        <v>387</v>
      </c>
      <c r="C172" s="50" t="s">
        <v>388</v>
      </c>
      <c r="D172" s="242">
        <v>32044.7</v>
      </c>
      <c r="E172" s="242">
        <v>29453.13</v>
      </c>
      <c r="F172" s="52">
        <f t="shared" si="31"/>
        <v>91.912640779910561</v>
      </c>
    </row>
    <row r="173" spans="1:6" ht="12.75" customHeight="1" x14ac:dyDescent="0.2">
      <c r="A173" s="53">
        <v>3224</v>
      </c>
      <c r="B173" s="85" t="s">
        <v>389</v>
      </c>
      <c r="C173" s="50" t="s">
        <v>390</v>
      </c>
      <c r="D173" s="242">
        <v>6611.07</v>
      </c>
      <c r="E173" s="242">
        <v>2616.38</v>
      </c>
      <c r="F173" s="52">
        <f t="shared" si="31"/>
        <v>39.575741899571483</v>
      </c>
    </row>
    <row r="174" spans="1:6" ht="12.75" customHeight="1" x14ac:dyDescent="0.2">
      <c r="A174" s="53">
        <v>3225</v>
      </c>
      <c r="B174" s="85" t="s">
        <v>391</v>
      </c>
      <c r="C174" s="50" t="s">
        <v>392</v>
      </c>
      <c r="D174" s="242">
        <v>5152.08</v>
      </c>
      <c r="E174" s="242">
        <v>5613.87</v>
      </c>
      <c r="F174" s="52">
        <f t="shared" si="31"/>
        <v>108.96317603763916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378.48</v>
      </c>
      <c r="E176" s="242">
        <v>438.38</v>
      </c>
      <c r="F176" s="52">
        <f t="shared" si="31"/>
        <v>115.82646374973578</v>
      </c>
    </row>
    <row r="177" spans="1:6" ht="12.75" customHeight="1" x14ac:dyDescent="0.2">
      <c r="A177" s="53">
        <v>323</v>
      </c>
      <c r="B177" s="85" t="s">
        <v>397</v>
      </c>
      <c r="C177" s="50" t="s">
        <v>398</v>
      </c>
      <c r="D177" s="51">
        <f t="shared" ref="D177:E177" si="42">SUM(D178:D186)</f>
        <v>57054.649999999994</v>
      </c>
      <c r="E177" s="51">
        <f t="shared" si="42"/>
        <v>66457.09</v>
      </c>
      <c r="F177" s="52">
        <f t="shared" si="31"/>
        <v>116.47970849001791</v>
      </c>
    </row>
    <row r="178" spans="1:6" ht="12.75" customHeight="1" x14ac:dyDescent="0.2">
      <c r="A178" s="53">
        <v>3231</v>
      </c>
      <c r="B178" s="85" t="s">
        <v>399</v>
      </c>
      <c r="C178" s="50" t="s">
        <v>400</v>
      </c>
      <c r="D178" s="242">
        <v>3053.61</v>
      </c>
      <c r="E178" s="242">
        <v>7971.68</v>
      </c>
      <c r="F178" s="52">
        <f t="shared" si="31"/>
        <v>261.05756792779692</v>
      </c>
    </row>
    <row r="179" spans="1:6" ht="12.75" customHeight="1" x14ac:dyDescent="0.2">
      <c r="A179" s="53">
        <v>3232</v>
      </c>
      <c r="B179" s="85" t="s">
        <v>401</v>
      </c>
      <c r="C179" s="50" t="s">
        <v>402</v>
      </c>
      <c r="D179" s="242">
        <v>14642.35</v>
      </c>
      <c r="E179" s="242">
        <v>5800.79</v>
      </c>
      <c r="F179" s="52">
        <f t="shared" si="31"/>
        <v>39.616523303977843</v>
      </c>
    </row>
    <row r="180" spans="1:6" ht="12.75" customHeight="1" x14ac:dyDescent="0.2">
      <c r="A180" s="53">
        <v>3233</v>
      </c>
      <c r="B180" s="85" t="s">
        <v>403</v>
      </c>
      <c r="C180" s="50" t="s">
        <v>404</v>
      </c>
      <c r="D180" s="242">
        <v>224.61</v>
      </c>
      <c r="E180" s="242">
        <v>0</v>
      </c>
      <c r="F180" s="52">
        <f t="shared" si="31"/>
        <v>0</v>
      </c>
    </row>
    <row r="181" spans="1:6" ht="12.75" customHeight="1" x14ac:dyDescent="0.2">
      <c r="A181" s="53">
        <v>3234</v>
      </c>
      <c r="B181" s="85" t="s">
        <v>405</v>
      </c>
      <c r="C181" s="50" t="s">
        <v>406</v>
      </c>
      <c r="D181" s="242">
        <v>4944.1400000000003</v>
      </c>
      <c r="E181" s="242">
        <v>6474.89</v>
      </c>
      <c r="F181" s="52">
        <f t="shared" si="31"/>
        <v>130.96089512028382</v>
      </c>
    </row>
    <row r="182" spans="1:6" ht="12.75" customHeight="1" x14ac:dyDescent="0.2">
      <c r="A182" s="53">
        <v>3235</v>
      </c>
      <c r="B182" s="85" t="s">
        <v>407</v>
      </c>
      <c r="C182" s="50" t="s">
        <v>408</v>
      </c>
      <c r="D182" s="242">
        <v>1176.3699999999999</v>
      </c>
      <c r="E182" s="242">
        <v>766.36</v>
      </c>
      <c r="F182" s="52">
        <f t="shared" si="31"/>
        <v>65.146169997534798</v>
      </c>
    </row>
    <row r="183" spans="1:6" ht="12.75" customHeight="1" x14ac:dyDescent="0.2">
      <c r="A183" s="53">
        <v>3236</v>
      </c>
      <c r="B183" s="85" t="s">
        <v>409</v>
      </c>
      <c r="C183" s="50" t="s">
        <v>410</v>
      </c>
      <c r="D183" s="242">
        <v>145.26</v>
      </c>
      <c r="E183" s="242">
        <v>1933.01</v>
      </c>
      <c r="F183" s="52">
        <f t="shared" si="31"/>
        <v>1330.7242186424344</v>
      </c>
    </row>
    <row r="184" spans="1:6" ht="12.75" customHeight="1" x14ac:dyDescent="0.2">
      <c r="A184" s="53">
        <v>3237</v>
      </c>
      <c r="B184" s="85" t="s">
        <v>411</v>
      </c>
      <c r="C184" s="50" t="s">
        <v>412</v>
      </c>
      <c r="D184" s="242">
        <v>26107.43</v>
      </c>
      <c r="E184" s="242">
        <v>39623.67</v>
      </c>
      <c r="F184" s="52">
        <f t="shared" si="31"/>
        <v>151.77162210144775</v>
      </c>
    </row>
    <row r="185" spans="1:6" ht="12.75" customHeight="1" x14ac:dyDescent="0.2">
      <c r="A185" s="53">
        <v>3238</v>
      </c>
      <c r="B185" s="85" t="s">
        <v>413</v>
      </c>
      <c r="C185" s="50" t="s">
        <v>414</v>
      </c>
      <c r="D185" s="242">
        <v>2649.78</v>
      </c>
      <c r="E185" s="242">
        <v>2610.4299999999998</v>
      </c>
      <c r="F185" s="52">
        <f t="shared" si="31"/>
        <v>98.514971054200714</v>
      </c>
    </row>
    <row r="186" spans="1:6" ht="12.75" customHeight="1" x14ac:dyDescent="0.2">
      <c r="A186" s="53">
        <v>3239</v>
      </c>
      <c r="B186" s="85" t="s">
        <v>415</v>
      </c>
      <c r="C186" s="50" t="s">
        <v>416</v>
      </c>
      <c r="D186" s="242">
        <v>4111.1000000000004</v>
      </c>
      <c r="E186" s="242">
        <v>1276.26</v>
      </c>
      <c r="F186" s="52">
        <f t="shared" si="31"/>
        <v>31.044246065529901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6132.08</v>
      </c>
      <c r="E188" s="51">
        <f t="shared" si="43"/>
        <v>8909.8700000000008</v>
      </c>
      <c r="F188" s="52">
        <f t="shared" si="31"/>
        <v>145.2993111635856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964.4</v>
      </c>
      <c r="E190" s="242">
        <v>2553.54</v>
      </c>
      <c r="F190" s="52">
        <f t="shared" si="31"/>
        <v>264.78017420157613</v>
      </c>
    </row>
    <row r="191" spans="1:6" ht="12.75" customHeight="1" x14ac:dyDescent="0.2">
      <c r="A191" s="53">
        <v>3293</v>
      </c>
      <c r="B191" s="85" t="s">
        <v>425</v>
      </c>
      <c r="C191" s="50" t="s">
        <v>426</v>
      </c>
      <c r="D191" s="242">
        <v>1454.28</v>
      </c>
      <c r="E191" s="242">
        <v>2460.64</v>
      </c>
      <c r="F191" s="52">
        <f t="shared" si="31"/>
        <v>169.19987897791347</v>
      </c>
    </row>
    <row r="192" spans="1:6" ht="12.75" customHeight="1" x14ac:dyDescent="0.2">
      <c r="A192" s="53">
        <v>3294</v>
      </c>
      <c r="B192" s="85" t="s">
        <v>427</v>
      </c>
      <c r="C192" s="50" t="s">
        <v>428</v>
      </c>
      <c r="D192" s="242">
        <v>35</v>
      </c>
      <c r="E192" s="242">
        <v>85</v>
      </c>
      <c r="F192" s="52">
        <f t="shared" si="31"/>
        <v>242.85714285714283</v>
      </c>
    </row>
    <row r="193" spans="1:6" ht="12.75" customHeight="1" x14ac:dyDescent="0.2">
      <c r="A193" s="53">
        <v>3295</v>
      </c>
      <c r="B193" s="85" t="s">
        <v>429</v>
      </c>
      <c r="C193" s="50" t="s">
        <v>430</v>
      </c>
      <c r="D193" s="242">
        <v>3181.38</v>
      </c>
      <c r="E193" s="242">
        <v>3053.04</v>
      </c>
      <c r="F193" s="52">
        <f t="shared" si="31"/>
        <v>95.965901589876097</v>
      </c>
    </row>
    <row r="194" spans="1:6" ht="12.75" customHeight="1" x14ac:dyDescent="0.2">
      <c r="A194" s="53" t="s">
        <v>431</v>
      </c>
      <c r="B194" s="85" t="s">
        <v>432</v>
      </c>
      <c r="C194" s="50" t="s">
        <v>431</v>
      </c>
      <c r="D194" s="242">
        <v>280.02</v>
      </c>
      <c r="E194" s="242">
        <v>0</v>
      </c>
      <c r="F194" s="52">
        <f t="shared" si="31"/>
        <v>0</v>
      </c>
    </row>
    <row r="195" spans="1:6" ht="12.75" customHeight="1" x14ac:dyDescent="0.2">
      <c r="A195" s="53">
        <v>3299</v>
      </c>
      <c r="B195" s="85" t="s">
        <v>433</v>
      </c>
      <c r="C195" s="50" t="s">
        <v>434</v>
      </c>
      <c r="D195" s="242">
        <v>217</v>
      </c>
      <c r="E195" s="242">
        <v>757.65</v>
      </c>
      <c r="F195" s="52">
        <f t="shared" si="31"/>
        <v>349.14746543778801</v>
      </c>
    </row>
    <row r="196" spans="1:6" ht="12.75" customHeight="1" x14ac:dyDescent="0.2">
      <c r="A196" s="53">
        <v>34</v>
      </c>
      <c r="B196" s="232" t="s">
        <v>435</v>
      </c>
      <c r="C196" s="50" t="s">
        <v>436</v>
      </c>
      <c r="D196" s="51">
        <f t="shared" ref="D196:E196" si="44">D197+D202+D210</f>
        <v>1049.1600000000001</v>
      </c>
      <c r="E196" s="51">
        <f t="shared" si="44"/>
        <v>166.31</v>
      </c>
      <c r="F196" s="52">
        <f t="shared" si="31"/>
        <v>15.851729002249417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1049.1600000000001</v>
      </c>
      <c r="E210" s="51">
        <f t="shared" si="47"/>
        <v>166.31</v>
      </c>
      <c r="F210" s="52">
        <f t="shared" si="31"/>
        <v>15.851729002249417</v>
      </c>
    </row>
    <row r="211" spans="1:6" ht="12.75" customHeight="1" x14ac:dyDescent="0.2">
      <c r="A211" s="53">
        <v>3431</v>
      </c>
      <c r="B211" s="232" t="s">
        <v>465</v>
      </c>
      <c r="C211" s="50" t="s">
        <v>466</v>
      </c>
      <c r="D211" s="242">
        <v>880.38</v>
      </c>
      <c r="E211" s="242">
        <v>166.31</v>
      </c>
      <c r="F211" s="52">
        <f t="shared" si="31"/>
        <v>18.890706285921986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109.02</v>
      </c>
      <c r="E213" s="242">
        <v>0</v>
      </c>
      <c r="F213" s="52">
        <f t="shared" si="31"/>
        <v>0</v>
      </c>
    </row>
    <row r="214" spans="1:6" ht="12.75" customHeight="1" x14ac:dyDescent="0.2">
      <c r="A214" s="53">
        <v>3434</v>
      </c>
      <c r="B214" s="85" t="s">
        <v>471</v>
      </c>
      <c r="C214" s="50" t="s">
        <v>472</v>
      </c>
      <c r="D214" s="242">
        <v>59.76</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1483.12</v>
      </c>
      <c r="E263" s="51">
        <f t="shared" si="68"/>
        <v>2200.16</v>
      </c>
      <c r="F263" s="52">
        <f t="shared" ref="F263:F267" si="69">IF(D263&lt;&gt;0,IF(E263/D263&gt;=100,"&gt;&gt;100",E263/D263*100),"-")</f>
        <v>148.3467285182588</v>
      </c>
    </row>
    <row r="264" spans="1:6" ht="12.75" customHeight="1" x14ac:dyDescent="0.2">
      <c r="A264" s="53">
        <v>381</v>
      </c>
      <c r="B264" s="85" t="s">
        <v>567</v>
      </c>
      <c r="C264" s="50" t="s">
        <v>568</v>
      </c>
      <c r="D264" s="51">
        <f t="shared" ref="D264:E264" si="70">SUM(D265:D267)</f>
        <v>1483.12</v>
      </c>
      <c r="E264" s="51">
        <f t="shared" si="70"/>
        <v>2200.16</v>
      </c>
      <c r="F264" s="52">
        <f t="shared" si="69"/>
        <v>148.3467285182588</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1483.12</v>
      </c>
      <c r="E266" s="242">
        <v>2200.16</v>
      </c>
      <c r="F266" s="52">
        <f t="shared" si="69"/>
        <v>148.3467285182588</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1528198.99</v>
      </c>
      <c r="E289" s="51">
        <f t="shared" si="79"/>
        <v>1967817.71</v>
      </c>
      <c r="F289" s="52">
        <f t="shared" si="76"/>
        <v>128.76711232481577</v>
      </c>
    </row>
    <row r="290" spans="1:6" ht="12.75" customHeight="1" x14ac:dyDescent="0.2">
      <c r="A290" s="53" t="s">
        <v>608</v>
      </c>
      <c r="B290" s="85" t="s">
        <v>619</v>
      </c>
      <c r="C290" s="50" t="s">
        <v>620</v>
      </c>
      <c r="D290" s="51">
        <f>IF(D6&gt;=D289,D6-D289,0)</f>
        <v>50443.040000000037</v>
      </c>
      <c r="E290" s="51">
        <f>IF(E6&gt;=E289,E6-E289,0)</f>
        <v>45019.239999999991</v>
      </c>
      <c r="F290" s="52">
        <f t="shared" si="76"/>
        <v>89.247674208374349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27587.65</v>
      </c>
      <c r="E292" s="242">
        <v>37963.29</v>
      </c>
      <c r="F292" s="52">
        <f t="shared" si="76"/>
        <v>137.609727541128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181.3</v>
      </c>
      <c r="E294" s="242">
        <v>2826.6</v>
      </c>
      <c r="F294" s="52">
        <f t="shared" si="76"/>
        <v>1559.0733590733589</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326.58999999999997</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326.58999999999997</v>
      </c>
      <c r="E311" s="51">
        <f t="shared" si="85"/>
        <v>0</v>
      </c>
      <c r="F311" s="52">
        <f t="shared" si="81"/>
        <v>0</v>
      </c>
    </row>
    <row r="312" spans="1:6" ht="12.75" customHeight="1" x14ac:dyDescent="0.2">
      <c r="A312" s="53">
        <v>721</v>
      </c>
      <c r="B312" s="85" t="s">
        <v>662</v>
      </c>
      <c r="C312" s="50" t="s">
        <v>663</v>
      </c>
      <c r="D312" s="51">
        <f t="shared" ref="D312:E312" si="86">SUM(D313:D316)</f>
        <v>326.58999999999997</v>
      </c>
      <c r="E312" s="51">
        <f t="shared" si="86"/>
        <v>0</v>
      </c>
      <c r="F312" s="52">
        <f t="shared" si="81"/>
        <v>0</v>
      </c>
    </row>
    <row r="313" spans="1:6" ht="12.75" customHeight="1" x14ac:dyDescent="0.2">
      <c r="A313" s="53">
        <v>7211</v>
      </c>
      <c r="B313" s="85" t="s">
        <v>664</v>
      </c>
      <c r="C313" s="50" t="s">
        <v>665</v>
      </c>
      <c r="D313" s="242">
        <v>326.58999999999997</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70596.399999999994</v>
      </c>
      <c r="E350" s="51">
        <f t="shared" si="95"/>
        <v>69098.63</v>
      </c>
      <c r="F350" s="52">
        <f t="shared" si="81"/>
        <v>97.878404564538712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70596.399999999994</v>
      </c>
      <c r="E363" s="51">
        <f t="shared" si="99"/>
        <v>7982.8499999999995</v>
      </c>
      <c r="F363" s="52">
        <f t="shared" si="81"/>
        <v>11.307729572612768</v>
      </c>
    </row>
    <row r="364" spans="1:6" ht="12.75" customHeight="1" x14ac:dyDescent="0.2">
      <c r="A364" s="53">
        <v>421</v>
      </c>
      <c r="B364" s="85" t="s">
        <v>758</v>
      </c>
      <c r="C364" s="50" t="s">
        <v>759</v>
      </c>
      <c r="D364" s="51">
        <f t="shared" ref="D364:E364" si="100">SUM(D365:D368)</f>
        <v>59464.25</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59464.25</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9683.48</v>
      </c>
      <c r="E369" s="51">
        <f t="shared" si="101"/>
        <v>7313.03</v>
      </c>
      <c r="F369" s="52">
        <f t="shared" si="81"/>
        <v>75.520680581774329</v>
      </c>
    </row>
    <row r="370" spans="1:6" ht="12.75" customHeight="1" x14ac:dyDescent="0.2">
      <c r="A370" s="53">
        <v>4221</v>
      </c>
      <c r="B370" s="85" t="s">
        <v>674</v>
      </c>
      <c r="C370" s="50" t="s">
        <v>766</v>
      </c>
      <c r="D370" s="242">
        <v>2330.88</v>
      </c>
      <c r="E370" s="242">
        <v>4099.9399999999996</v>
      </c>
      <c r="F370" s="52">
        <f t="shared" si="81"/>
        <v>175.8966570565623</v>
      </c>
    </row>
    <row r="371" spans="1:6" ht="12.75" customHeight="1" x14ac:dyDescent="0.2">
      <c r="A371" s="53">
        <v>4222</v>
      </c>
      <c r="B371" s="85" t="s">
        <v>767</v>
      </c>
      <c r="C371" s="50" t="s">
        <v>768</v>
      </c>
      <c r="D371" s="242">
        <v>2715.99</v>
      </c>
      <c r="E371" s="242">
        <v>0</v>
      </c>
      <c r="F371" s="52">
        <f t="shared" si="81"/>
        <v>0</v>
      </c>
    </row>
    <row r="372" spans="1:6" ht="12.75" customHeight="1" x14ac:dyDescent="0.2">
      <c r="A372" s="53">
        <v>4223</v>
      </c>
      <c r="B372" s="85" t="s">
        <v>678</v>
      </c>
      <c r="C372" s="50" t="s">
        <v>769</v>
      </c>
      <c r="D372" s="242">
        <v>2053.61</v>
      </c>
      <c r="E372" s="242">
        <v>3213.09</v>
      </c>
      <c r="F372" s="52">
        <f t="shared" si="81"/>
        <v>156.46057430573478</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758</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1825</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1448.67</v>
      </c>
      <c r="E383" s="51">
        <f t="shared" si="103"/>
        <v>669.82</v>
      </c>
      <c r="F383" s="52">
        <f t="shared" si="81"/>
        <v>46.23689315026887</v>
      </c>
    </row>
    <row r="384" spans="1:6" ht="12.75" customHeight="1" x14ac:dyDescent="0.2">
      <c r="A384" s="53">
        <v>4241</v>
      </c>
      <c r="B384" s="85" t="s">
        <v>783</v>
      </c>
      <c r="C384" s="50" t="s">
        <v>784</v>
      </c>
      <c r="D384" s="242">
        <v>1448.67</v>
      </c>
      <c r="E384" s="242">
        <v>669.82</v>
      </c>
      <c r="F384" s="52">
        <f t="shared" si="81"/>
        <v>46.23689315026887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61115.78</v>
      </c>
      <c r="F402" s="52" t="str">
        <f t="shared" si="81"/>
        <v>-</v>
      </c>
    </row>
    <row r="403" spans="1:6" ht="12.75" customHeight="1" x14ac:dyDescent="0.2">
      <c r="A403" s="53">
        <v>451</v>
      </c>
      <c r="B403" s="85" t="s">
        <v>811</v>
      </c>
      <c r="C403" s="50" t="s">
        <v>812</v>
      </c>
      <c r="D403" s="242">
        <v>0</v>
      </c>
      <c r="E403" s="242">
        <v>61115.78</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70269.81</v>
      </c>
      <c r="E408" s="51">
        <f t="shared" si="111"/>
        <v>69098.63</v>
      </c>
      <c r="F408" s="52">
        <f t="shared" si="81"/>
        <v>98.333309852410309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1578968.62</v>
      </c>
      <c r="E412" s="51">
        <f>E6+E298</f>
        <v>2012836.95</v>
      </c>
      <c r="F412" s="52">
        <f t="shared" si="81"/>
        <v>127.47795773167422</v>
      </c>
    </row>
    <row r="413" spans="1:6" ht="12.75" customHeight="1" x14ac:dyDescent="0.2">
      <c r="A413" s="53" t="s">
        <v>608</v>
      </c>
      <c r="B413" s="85" t="s">
        <v>831</v>
      </c>
      <c r="C413" s="50" t="s">
        <v>832</v>
      </c>
      <c r="D413" s="51">
        <f t="shared" ref="D413:E413" si="112">D289+D350</f>
        <v>1598795.39</v>
      </c>
      <c r="E413" s="51">
        <f t="shared" si="112"/>
        <v>2036916.3399999999</v>
      </c>
      <c r="F413" s="52">
        <f t="shared" si="81"/>
        <v>127.40319072348589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19826.769999999786</v>
      </c>
      <c r="E415" s="51">
        <f t="shared" si="114"/>
        <v>24079.389999999898</v>
      </c>
      <c r="F415" s="52">
        <f t="shared" si="81"/>
        <v>121.44887946952609</v>
      </c>
    </row>
    <row r="416" spans="1:6" ht="12.75" customHeight="1" x14ac:dyDescent="0.2">
      <c r="A416" s="60" t="s">
        <v>837</v>
      </c>
      <c r="B416" s="232" t="s">
        <v>838</v>
      </c>
      <c r="C416" s="61" t="s">
        <v>839</v>
      </c>
      <c r="D416" s="51">
        <f t="shared" ref="D416:E416" si="115">IF(D292-D293+D409-D410&gt;=0,D292-D293+D409-D410,0)</f>
        <v>27587.65</v>
      </c>
      <c r="E416" s="51">
        <f t="shared" si="115"/>
        <v>37963.29</v>
      </c>
      <c r="F416" s="52">
        <f t="shared" si="81"/>
        <v>137.609727541128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181.3</v>
      </c>
      <c r="E418" s="62">
        <f t="shared" si="117"/>
        <v>2826.6</v>
      </c>
      <c r="F418" s="57">
        <f t="shared" si="81"/>
        <v>1559.0733590733589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1578968.62</v>
      </c>
      <c r="E639" s="51">
        <f t="shared" si="180"/>
        <v>2012836.95</v>
      </c>
      <c r="F639" s="52">
        <f t="shared" si="119"/>
        <v>127.47795773167422</v>
      </c>
    </row>
    <row r="640" spans="1:6" ht="12.75" customHeight="1" x14ac:dyDescent="0.2">
      <c r="A640" s="53" t="s">
        <v>608</v>
      </c>
      <c r="B640" s="85" t="s">
        <v>1277</v>
      </c>
      <c r="C640" s="50" t="s">
        <v>1278</v>
      </c>
      <c r="D640" s="51">
        <f t="shared" ref="D640:E640" si="181">D413+D528</f>
        <v>1598795.39</v>
      </c>
      <c r="E640" s="51">
        <f t="shared" si="181"/>
        <v>2036916.3399999999</v>
      </c>
      <c r="F640" s="52">
        <f t="shared" si="119"/>
        <v>127.40319072348589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19826.769999999786</v>
      </c>
      <c r="E642" s="51">
        <f t="shared" si="183"/>
        <v>24079.389999999898</v>
      </c>
      <c r="F642" s="52">
        <f t="shared" si="119"/>
        <v>121.44887946952609</v>
      </c>
    </row>
    <row r="643" spans="1:6" ht="24" x14ac:dyDescent="0.2">
      <c r="A643" s="60" t="s">
        <v>1283</v>
      </c>
      <c r="B643" s="85" t="s">
        <v>1284</v>
      </c>
      <c r="C643" s="61" t="s">
        <v>1283</v>
      </c>
      <c r="D643" s="51">
        <f t="shared" ref="D643:E643" si="184">IF(D416-D417+D637-D638&gt;=0,D416-D417+D637-D638,0)</f>
        <v>27587.65</v>
      </c>
      <c r="E643" s="51">
        <f t="shared" si="184"/>
        <v>37963.29</v>
      </c>
      <c r="F643" s="52">
        <f t="shared" si="119"/>
        <v>137.609727541128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7760.8800000002157</v>
      </c>
      <c r="E645" s="51">
        <f t="shared" si="186"/>
        <v>13883.900000000103</v>
      </c>
      <c r="F645" s="52">
        <f t="shared" si="119"/>
        <v>178.89594994381716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164867.54999999999</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41978.69</v>
      </c>
      <c r="E649" s="242">
        <v>26242.37</v>
      </c>
      <c r="F649" s="52">
        <f t="shared" ref="F649:F724" si="188">IF(D649&lt;&gt;0,IF(E649/D649&gt;=100,"&gt;&gt;100",E649/D649*100),"-")</f>
        <v>62.513551518639566</v>
      </c>
    </row>
    <row r="650" spans="1:6" ht="12.75" customHeight="1" x14ac:dyDescent="0.2">
      <c r="A650" s="53" t="s">
        <v>1296</v>
      </c>
      <c r="B650" s="85" t="s">
        <v>1297</v>
      </c>
      <c r="C650" s="50" t="s">
        <v>1296</v>
      </c>
      <c r="D650" s="242">
        <v>202204.71</v>
      </c>
      <c r="E650" s="242">
        <v>187791.84</v>
      </c>
      <c r="F650" s="52">
        <f t="shared" si="188"/>
        <v>92.872139328505256</v>
      </c>
    </row>
    <row r="651" spans="1:6" ht="12.75" customHeight="1" x14ac:dyDescent="0.2">
      <c r="A651" s="53" t="s">
        <v>1298</v>
      </c>
      <c r="B651" s="85" t="s">
        <v>1299</v>
      </c>
      <c r="C651" s="50" t="s">
        <v>1298</v>
      </c>
      <c r="D651" s="242">
        <v>217941.03</v>
      </c>
      <c r="E651" s="242">
        <v>214034.21</v>
      </c>
      <c r="F651" s="52">
        <f t="shared" si="188"/>
        <v>98.207395826293009</v>
      </c>
    </row>
    <row r="652" spans="1:6" ht="24" x14ac:dyDescent="0.2">
      <c r="A652" s="53">
        <v>11</v>
      </c>
      <c r="B652" s="85" t="s">
        <v>1300</v>
      </c>
      <c r="C652" s="50" t="s">
        <v>1301</v>
      </c>
      <c r="D652" s="51">
        <f t="shared" ref="D652:E652" si="189">+D649+D650-D651</f>
        <v>26242.369999999995</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70</v>
      </c>
      <c r="E654" s="262">
        <v>59</v>
      </c>
      <c r="F654" s="52">
        <f t="shared" si="188"/>
        <v>84.285714285714292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50</v>
      </c>
      <c r="E656" s="262">
        <v>59</v>
      </c>
      <c r="F656" s="52">
        <f t="shared" si="188"/>
        <v>118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1326875.8600000001</v>
      </c>
      <c r="E675" s="242">
        <v>1798862.1440000001</v>
      </c>
      <c r="F675" s="52">
        <f t="shared" si="188"/>
        <v>135.57124658217839</v>
      </c>
    </row>
    <row r="676" spans="1:6" ht="24" x14ac:dyDescent="0.2">
      <c r="A676" s="53">
        <v>63613</v>
      </c>
      <c r="B676" s="232" t="s">
        <v>1349</v>
      </c>
      <c r="C676" s="50" t="s">
        <v>1350</v>
      </c>
      <c r="D676" s="242">
        <v>25061.07</v>
      </c>
      <c r="E676" s="242">
        <v>0</v>
      </c>
      <c r="F676" s="52">
        <f t="shared" si="188"/>
        <v>0</v>
      </c>
    </row>
    <row r="677" spans="1:6" ht="24" x14ac:dyDescent="0.2">
      <c r="A677" s="53">
        <v>63622</v>
      </c>
      <c r="B677" s="232" t="s">
        <v>1351</v>
      </c>
      <c r="C677" s="50" t="s">
        <v>1352</v>
      </c>
      <c r="D677" s="242">
        <v>1276.92</v>
      </c>
      <c r="E677" s="242">
        <v>1247.6600000000001</v>
      </c>
      <c r="F677" s="52">
        <f t="shared" si="188"/>
        <v>97.708548695298063</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14018.22</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2611.46</v>
      </c>
      <c r="E696" s="242">
        <v>20154.05</v>
      </c>
      <c r="F696" s="52">
        <f t="shared" si="188"/>
        <v>771.75411455660822</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12331.54</v>
      </c>
      <c r="E710" s="242">
        <v>12240</v>
      </c>
      <c r="F710" s="52">
        <f t="shared" si="188"/>
        <v>99.257675845839202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1928.9</v>
      </c>
      <c r="E717" s="242">
        <v>2317.56</v>
      </c>
      <c r="F717" s="52">
        <f t="shared" si="188"/>
        <v>120.14930789569182</v>
      </c>
    </row>
    <row r="718" spans="1:6" ht="12.75" customHeight="1" x14ac:dyDescent="0.2">
      <c r="A718" s="53">
        <v>32121</v>
      </c>
      <c r="B718" s="85" t="s">
        <v>1415</v>
      </c>
      <c r="C718" s="50" t="s">
        <v>1416</v>
      </c>
      <c r="D718" s="242">
        <v>44773.48</v>
      </c>
      <c r="E718" s="242">
        <v>54299.74</v>
      </c>
      <c r="F718" s="52">
        <f t="shared" si="188"/>
        <v>121.27656818277246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1933.01</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25528.25</v>
      </c>
      <c r="E722" s="242">
        <v>39194.49</v>
      </c>
      <c r="F722" s="52">
        <f t="shared" si="188"/>
        <v>153.53379099624925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5" zoomScaleNormal="100"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1434299.99</v>
      </c>
      <c r="E6" s="229">
        <f t="shared" si="0"/>
        <v>1620102.9300000002</v>
      </c>
      <c r="F6" s="230">
        <f t="shared" ref="F6:F260" si="1">IF(D6&gt;0,IF(E6/D6&gt;=100,"&gt;&gt;100",E6/D6*100),"-")</f>
        <v>112.95425931084336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1401111.59</v>
      </c>
      <c r="E7" s="104">
        <f t="shared" si="2"/>
        <v>1429595.4200000002</v>
      </c>
      <c r="F7" s="93">
        <f t="shared" si="1"/>
        <v>102.03294514179275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1401111.59</v>
      </c>
      <c r="E12" s="104">
        <f t="shared" si="3"/>
        <v>1429595.4200000002</v>
      </c>
      <c r="F12" s="93">
        <f t="shared" si="1"/>
        <v>102.03294514179275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1322061.51</v>
      </c>
      <c r="E13" s="104">
        <f t="shared" si="4"/>
        <v>1363187.4</v>
      </c>
      <c r="F13" s="93">
        <f t="shared" si="1"/>
        <v>103.11073952981205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61115.78</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1626252.69</v>
      </c>
      <c r="E15" s="247">
        <v>1626252.69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304191.18</v>
      </c>
      <c r="E18" s="247">
        <v>324181.07</v>
      </c>
      <c r="F18" s="93">
        <f t="shared" si="1"/>
        <v>106.57148902213405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42921.75</v>
      </c>
      <c r="E19" s="104">
        <f t="shared" si="5"/>
        <v>29867.369999999995</v>
      </c>
      <c r="F19" s="93">
        <f t="shared" si="1"/>
        <v>69.585629663282589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113409.04</v>
      </c>
      <c r="E20" s="247">
        <v>112926.18</v>
      </c>
      <c r="F20" s="93">
        <f t="shared" si="1"/>
        <v>99.574231472200097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5912.32</v>
      </c>
      <c r="E21" s="247">
        <v>5799.35</v>
      </c>
      <c r="F21" s="93">
        <f t="shared" si="1"/>
        <v>98.089244154578921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17703.419999999998</v>
      </c>
      <c r="E22" s="247">
        <v>20077.11</v>
      </c>
      <c r="F22" s="93">
        <f t="shared" si="1"/>
        <v>113.40808725093797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6032.1</v>
      </c>
      <c r="E23" s="247">
        <v>6032.1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2541.5300000000002</v>
      </c>
      <c r="E24" s="247">
        <v>2541.5300000000002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15772.85</v>
      </c>
      <c r="E25" s="247">
        <v>12473.74</v>
      </c>
      <c r="F25" s="93">
        <f t="shared" si="1"/>
        <v>79.083615199535899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55556.1</v>
      </c>
      <c r="E26" s="247">
        <v>55158.06</v>
      </c>
      <c r="F26" s="93">
        <f t="shared" si="1"/>
        <v>99.283535021356798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174005.61</v>
      </c>
      <c r="E28" s="247">
        <v>185140.7</v>
      </c>
      <c r="F28" s="93">
        <f t="shared" si="1"/>
        <v>106.39927069018064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19345.37</v>
      </c>
      <c r="E30" s="247">
        <v>19345.37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19345.37</v>
      </c>
      <c r="E34" s="247">
        <v>19345.37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35355.800000000003</v>
      </c>
      <c r="E35" s="104">
        <f t="shared" si="7"/>
        <v>36025.620000000003</v>
      </c>
      <c r="F35" s="93">
        <f t="shared" si="1"/>
        <v>101.89451235723701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35355.800000000003</v>
      </c>
      <c r="E36" s="247">
        <v>36025.620000000003</v>
      </c>
      <c r="F36" s="93">
        <f t="shared" si="1"/>
        <v>101.89451235723701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772.53</v>
      </c>
      <c r="E45" s="104">
        <f t="shared" si="9"/>
        <v>515.03</v>
      </c>
      <c r="F45" s="93">
        <f t="shared" si="1"/>
        <v>66.66796111477872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1030.03</v>
      </c>
      <c r="E47" s="247">
        <v>1030.03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257.5</v>
      </c>
      <c r="E50" s="247">
        <v>515</v>
      </c>
      <c r="F50" s="93">
        <f t="shared" si="1"/>
        <v>200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31566.98</v>
      </c>
      <c r="E54" s="247">
        <v>30928.959999999999</v>
      </c>
      <c r="F54" s="93">
        <f t="shared" si="1"/>
        <v>97.978837380072463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31566.98</v>
      </c>
      <c r="E55" s="247">
        <v>30928.959999999999</v>
      </c>
      <c r="F55" s="93">
        <f t="shared" si="1"/>
        <v>97.978837380072463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33188.399999999994</v>
      </c>
      <c r="E68" s="104">
        <f t="shared" si="13"/>
        <v>190507.50999999998</v>
      </c>
      <c r="F68" s="93">
        <f t="shared" si="1"/>
        <v>574.01836183726846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26242.37</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26242.37</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26242.37</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6769.9</v>
      </c>
      <c r="E78" s="104">
        <f>E79+SUM(E82:E84)-E85+E86</f>
        <v>678.37</v>
      </c>
      <c r="F78" s="93">
        <f t="shared" si="1"/>
        <v>10.02038434836556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6769.9</v>
      </c>
      <c r="E86" s="247">
        <v>678.37</v>
      </c>
      <c r="F86" s="93">
        <f t="shared" si="1"/>
        <v>10.02038434836556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176.13</v>
      </c>
      <c r="E146" s="104">
        <f t="shared" si="26"/>
        <v>24956.42</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176.13</v>
      </c>
      <c r="E160" s="247">
        <v>2826.6</v>
      </c>
      <c r="F160" s="93">
        <f t="shared" si="1"/>
        <v>1604.8373360585931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22129.82</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5.17</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5.17</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164867.54999999999</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164867.54999999999</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1434299.9899999998</v>
      </c>
      <c r="E175" s="104">
        <f t="shared" si="30"/>
        <v>1620102.9300000002</v>
      </c>
      <c r="F175" s="93">
        <f t="shared" si="1"/>
        <v>112.95425931084337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10336.89</v>
      </c>
      <c r="E176" s="104">
        <f t="shared" si="31"/>
        <v>168961.08</v>
      </c>
      <c r="F176" s="93">
        <f t="shared" si="1"/>
        <v>1634.5446260915999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10336.89</v>
      </c>
      <c r="E177" s="104">
        <f t="shared" si="32"/>
        <v>168961.08</v>
      </c>
      <c r="F177" s="93">
        <f t="shared" si="1"/>
        <v>1634.5446260915999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1298.08</v>
      </c>
      <c r="E178" s="247">
        <v>154543.88</v>
      </c>
      <c r="F178" s="93" t="str">
        <f t="shared" si="1"/>
        <v>&gt;&gt;100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1808</v>
      </c>
      <c r="E179" s="247">
        <v>13738.83</v>
      </c>
      <c r="F179" s="93">
        <f t="shared" si="1"/>
        <v>759.89103982300878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7230.81</v>
      </c>
      <c r="E188" s="247">
        <v>678.37</v>
      </c>
      <c r="F188" s="93">
        <f t="shared" si="1"/>
        <v>9.3816598693645652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1423963.0999999999</v>
      </c>
      <c r="E237" s="104">
        <f t="shared" si="41"/>
        <v>1451141.85</v>
      </c>
      <c r="F237" s="93">
        <f t="shared" si="1"/>
        <v>101.90866954347344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1416020.92</v>
      </c>
      <c r="E238" s="104">
        <f t="shared" si="42"/>
        <v>1434431.35</v>
      </c>
      <c r="F238" s="93">
        <f t="shared" si="1"/>
        <v>101.30015240170323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1416020.92</v>
      </c>
      <c r="E239" s="104">
        <f t="shared" si="43"/>
        <v>1434431.35</v>
      </c>
      <c r="F239" s="93">
        <f t="shared" si="1"/>
        <v>101.30015240170323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1416020.92</v>
      </c>
      <c r="E240" s="247">
        <v>1434431.35</v>
      </c>
      <c r="F240" s="93">
        <f t="shared" si="1"/>
        <v>101.30015240170323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7760.88</v>
      </c>
      <c r="E245" s="104">
        <f t="shared" si="45"/>
        <v>13883.9</v>
      </c>
      <c r="F245" s="93">
        <f t="shared" si="1"/>
        <v>178.8959499438208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7760.88</v>
      </c>
      <c r="E246" s="104">
        <f t="shared" si="46"/>
        <v>13883.9</v>
      </c>
      <c r="F246" s="93">
        <f t="shared" si="1"/>
        <v>178.8959499438208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7760.88</v>
      </c>
      <c r="E247" s="247">
        <v>13883.9</v>
      </c>
      <c r="F247" s="93">
        <f t="shared" si="1"/>
        <v>178.8959499438208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181.3</v>
      </c>
      <c r="E255" s="247">
        <v>2826.6</v>
      </c>
      <c r="F255" s="93">
        <f t="shared" si="1"/>
        <v>1559.0733590733589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2384.6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2384.6</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176.13</v>
      </c>
      <c r="E265" s="247">
        <v>24956.42</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5.17</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6769.9</v>
      </c>
      <c r="E268" s="247">
        <v>678.37</v>
      </c>
      <c r="F268" s="93">
        <f t="shared" si="50"/>
        <v>10.02038434836556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10336.89</v>
      </c>
      <c r="E288" s="247">
        <v>168961.08</v>
      </c>
      <c r="F288" s="93">
        <f t="shared" si="50"/>
        <v>1634.5446260915999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7230.81</v>
      </c>
      <c r="E302" s="247">
        <v>678.37</v>
      </c>
      <c r="F302" s="93">
        <f t="shared" si="50"/>
        <v>9.3816598693645652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8"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1598795.39</v>
      </c>
      <c r="E114" s="81">
        <f t="shared" si="22"/>
        <v>2036916.34</v>
      </c>
      <c r="F114" s="63">
        <f t="shared" si="1"/>
        <v>127.40319072348589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1598795.39</v>
      </c>
      <c r="E118" s="81">
        <f t="shared" si="24"/>
        <v>2036916.34</v>
      </c>
      <c r="F118" s="63">
        <f t="shared" si="1"/>
        <v>127.40319072348589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1598795.39</v>
      </c>
      <c r="E119" s="249">
        <v>2036916.34</v>
      </c>
      <c r="F119" s="63">
        <f t="shared" si="1"/>
        <v>127.40319072348589</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1598795.39</v>
      </c>
      <c r="E141" s="106">
        <f t="shared" si="28"/>
        <v>2036916.34</v>
      </c>
      <c r="F141" s="82">
        <f t="shared" si="1"/>
        <v>127.40319072348589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4"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28" sqref="C2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10336.89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168961.08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168961.08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154543.88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13738.83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678.37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10336.89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10336.89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0</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0</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168961.07999999996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168961.08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168961.08</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168961.08</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18049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Kasalo</cp:lastModifiedBy>
  <cp:lastPrinted>2025-01-30T09:46:41Z</cp:lastPrinted>
  <dcterms:created xsi:type="dcterms:W3CDTF">2022-04-01T05:14:30Z</dcterms:created>
  <dcterms:modified xsi:type="dcterms:W3CDTF">2025-01-30T10:11:18Z</dcterms:modified>
</cp:coreProperties>
</file>